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fileSharing readOnlyRecommended="1"/>
  <workbookPr codeName="DieseArbeitsmappe" defaultThemeVersion="166925"/>
  <mc:AlternateContent xmlns:mc="http://schemas.openxmlformats.org/markup-compatibility/2006">
    <mc:Choice Requires="x15">
      <x15ac:absPath xmlns:x15ac="http://schemas.microsoft.com/office/spreadsheetml/2010/11/ac" url="https://ontras.sharepoint.com/sites/S4HANALastenhefterstundVergabebegleitung/Freigegebene Dokumente/B 1 - Vorbereitung des Verfahrens/A Vorbereitung Teilnahmewettbewerb/04 Eignungsbewertungsmatrix/"/>
    </mc:Choice>
  </mc:AlternateContent>
  <xr:revisionPtr revIDLastSave="40" documentId="8_{C3FB72B3-797B-4626-8977-ED357FAB8C82}" xr6:coauthVersionLast="47" xr6:coauthVersionMax="47" xr10:uidLastSave="{771D37C4-1291-4B83-8354-F149D3524BCA}"/>
  <bookViews>
    <workbookView xWindow="-108" yWindow="-108" windowWidth="30936" windowHeight="16776" tabRatio="892" activeTab="2" xr2:uid="{4344C592-8055-49B2-A2BD-973C82351740}"/>
  </bookViews>
  <sheets>
    <sheet name="Deckblatt" sheetId="22" r:id="rId1"/>
    <sheet name="Ausfüllhinweise" sheetId="21" r:id="rId2"/>
    <sheet name="Wirtschaftliche+Finanzielle LF" sheetId="1" r:id="rId3"/>
    <sheet name="Marktposition+Marktausrichtung" sheetId="3" r:id="rId4"/>
    <sheet name="Leistungsportfolio+ -fähigkeit" sheetId="4" r:id="rId5"/>
    <sheet name="Kapazitäten+Kompetenzen" sheetId="7" r:id="rId6"/>
    <sheet name="Partnerschaften" sheetId="8" r:id="rId7"/>
    <sheet name="Zertifizierungen" sheetId="9" r:id="rId8"/>
    <sheet name="Referenz 1" sheetId="11" r:id="rId9"/>
    <sheet name="Referenz 2" sheetId="32" r:id="rId10"/>
    <sheet name="Referenz 3" sheetId="33" r:id="rId11"/>
    <sheet name="Gesamtbewertung" sheetId="25" r:id="rId12"/>
  </sheets>
  <definedNames>
    <definedName name="_xlnm.Print_Area" localSheetId="3">'Marktposition+Marktausrichtung'!$A$1:$I$11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2" i="25" l="1"/>
  <c r="F13" i="25"/>
  <c r="F11" i="25"/>
  <c r="K77" i="33" l="1"/>
  <c r="L77" i="33" s="1"/>
  <c r="K76" i="33"/>
  <c r="L76" i="33" s="1"/>
  <c r="K75" i="33"/>
  <c r="L75" i="33" s="1"/>
  <c r="K74" i="33"/>
  <c r="L74" i="33" s="1"/>
  <c r="K73" i="33"/>
  <c r="L73" i="33" s="1"/>
  <c r="K72" i="33"/>
  <c r="L72" i="33" s="1"/>
  <c r="K71" i="33"/>
  <c r="L71" i="33" s="1"/>
  <c r="K70" i="33"/>
  <c r="L70" i="33" s="1"/>
  <c r="K69" i="33"/>
  <c r="L69" i="33" s="1"/>
  <c r="K68" i="33"/>
  <c r="L68" i="33" s="1"/>
  <c r="K67" i="33"/>
  <c r="L67" i="33" s="1"/>
  <c r="K66" i="33"/>
  <c r="L66" i="33" s="1"/>
  <c r="K65" i="33"/>
  <c r="L65" i="33" s="1"/>
  <c r="K64" i="33"/>
  <c r="L64" i="33" s="1"/>
  <c r="K63" i="33"/>
  <c r="L63" i="33" s="1"/>
  <c r="K62" i="33"/>
  <c r="L62" i="33" s="1"/>
  <c r="K61" i="33"/>
  <c r="L61" i="33" s="1"/>
  <c r="K60" i="33"/>
  <c r="L60" i="33" s="1"/>
  <c r="K59" i="33"/>
  <c r="L59" i="33" s="1"/>
  <c r="K58" i="33"/>
  <c r="L58" i="33" s="1"/>
  <c r="K57" i="33"/>
  <c r="L57" i="33" s="1"/>
  <c r="K56" i="33"/>
  <c r="L56" i="33" s="1"/>
  <c r="K55" i="33"/>
  <c r="L55" i="33" s="1"/>
  <c r="K54" i="33"/>
  <c r="L54" i="33" s="1"/>
  <c r="K53" i="33"/>
  <c r="L53" i="33" s="1"/>
  <c r="K52" i="33"/>
  <c r="L52" i="33" s="1"/>
  <c r="K51" i="33"/>
  <c r="L51" i="33" s="1"/>
  <c r="K50" i="33"/>
  <c r="L50" i="33" s="1"/>
  <c r="K49" i="33"/>
  <c r="L49" i="33" s="1"/>
  <c r="K48" i="33"/>
  <c r="L48" i="33" s="1"/>
  <c r="K47" i="33"/>
  <c r="L47" i="33" s="1"/>
  <c r="K46" i="33"/>
  <c r="L46" i="33" s="1"/>
  <c r="K45" i="33"/>
  <c r="L45" i="33" s="1"/>
  <c r="K44" i="33"/>
  <c r="L44" i="33" s="1"/>
  <c r="K43" i="33"/>
  <c r="L43" i="33" s="1"/>
  <c r="K42" i="33"/>
  <c r="L42" i="33" s="1"/>
  <c r="K41" i="33"/>
  <c r="L41" i="33" s="1"/>
  <c r="K40" i="33"/>
  <c r="L40" i="33" s="1"/>
  <c r="K39" i="33"/>
  <c r="L39" i="33" s="1"/>
  <c r="K38" i="33"/>
  <c r="L38" i="33" s="1"/>
  <c r="K37" i="33"/>
  <c r="L37" i="33" s="1"/>
  <c r="K36" i="33"/>
  <c r="L36" i="33" s="1"/>
  <c r="K35" i="33"/>
  <c r="L35" i="33" s="1"/>
  <c r="K34" i="33"/>
  <c r="L34" i="33" s="1"/>
  <c r="K33" i="33"/>
  <c r="L33" i="33" s="1"/>
  <c r="K32" i="33"/>
  <c r="L32" i="33" s="1"/>
  <c r="K31" i="33"/>
  <c r="L31" i="33" s="1"/>
  <c r="K30" i="33"/>
  <c r="L30" i="33" s="1"/>
  <c r="K29" i="33"/>
  <c r="L29" i="33" s="1"/>
  <c r="K28" i="33"/>
  <c r="L28" i="33" s="1"/>
  <c r="K27" i="33"/>
  <c r="L27" i="33" s="1"/>
  <c r="K26" i="33"/>
  <c r="L26" i="33" s="1"/>
  <c r="K25" i="33"/>
  <c r="L25" i="33" s="1"/>
  <c r="K24" i="33"/>
  <c r="L24" i="33" s="1"/>
  <c r="I23" i="33"/>
  <c r="I1" i="33"/>
  <c r="K77" i="32"/>
  <c r="L77" i="32" s="1"/>
  <c r="K76" i="32"/>
  <c r="L76" i="32" s="1"/>
  <c r="K75" i="32"/>
  <c r="L75" i="32" s="1"/>
  <c r="K74" i="32"/>
  <c r="L74" i="32" s="1"/>
  <c r="K73" i="32"/>
  <c r="L73" i="32" s="1"/>
  <c r="L72" i="32"/>
  <c r="K72" i="32"/>
  <c r="K71" i="32"/>
  <c r="L71" i="32" s="1"/>
  <c r="K70" i="32"/>
  <c r="L70" i="32" s="1"/>
  <c r="K69" i="32"/>
  <c r="L69" i="32" s="1"/>
  <c r="L68" i="32"/>
  <c r="K68" i="32"/>
  <c r="K67" i="32"/>
  <c r="L67" i="32" s="1"/>
  <c r="K66" i="32"/>
  <c r="L66" i="32" s="1"/>
  <c r="K65" i="32"/>
  <c r="L65" i="32" s="1"/>
  <c r="L64" i="32"/>
  <c r="K64" i="32"/>
  <c r="K63" i="32"/>
  <c r="L63" i="32" s="1"/>
  <c r="K62" i="32"/>
  <c r="L62" i="32" s="1"/>
  <c r="K61" i="32"/>
  <c r="L61" i="32" s="1"/>
  <c r="L60" i="32"/>
  <c r="K60" i="32"/>
  <c r="K59" i="32"/>
  <c r="L59" i="32" s="1"/>
  <c r="K58" i="32"/>
  <c r="L58" i="32" s="1"/>
  <c r="K57" i="32"/>
  <c r="L57" i="32" s="1"/>
  <c r="K56" i="32"/>
  <c r="L56" i="32" s="1"/>
  <c r="K55" i="32"/>
  <c r="L55" i="32" s="1"/>
  <c r="K54" i="32"/>
  <c r="L54" i="32" s="1"/>
  <c r="K53" i="32"/>
  <c r="L53" i="32" s="1"/>
  <c r="L52" i="32"/>
  <c r="K52" i="32"/>
  <c r="K51" i="32"/>
  <c r="L51" i="32" s="1"/>
  <c r="K50" i="32"/>
  <c r="L50" i="32" s="1"/>
  <c r="K49" i="32"/>
  <c r="L49" i="32" s="1"/>
  <c r="K48" i="32"/>
  <c r="L48" i="32" s="1"/>
  <c r="K47" i="32"/>
  <c r="L47" i="32" s="1"/>
  <c r="K46" i="32"/>
  <c r="L46" i="32" s="1"/>
  <c r="K45" i="32"/>
  <c r="L45" i="32" s="1"/>
  <c r="K44" i="32"/>
  <c r="L44" i="32" s="1"/>
  <c r="K43" i="32"/>
  <c r="L43" i="32" s="1"/>
  <c r="K42" i="32"/>
  <c r="L42" i="32" s="1"/>
  <c r="K41" i="32"/>
  <c r="L41" i="32" s="1"/>
  <c r="L40" i="32"/>
  <c r="K40" i="32"/>
  <c r="K39" i="32"/>
  <c r="L39" i="32" s="1"/>
  <c r="K38" i="32"/>
  <c r="L38" i="32" s="1"/>
  <c r="K37" i="32"/>
  <c r="L37" i="32" s="1"/>
  <c r="L36" i="32"/>
  <c r="K36" i="32"/>
  <c r="K35" i="32"/>
  <c r="L35" i="32" s="1"/>
  <c r="K34" i="32"/>
  <c r="L34" i="32" s="1"/>
  <c r="K33" i="32"/>
  <c r="L33" i="32" s="1"/>
  <c r="L32" i="32"/>
  <c r="K32" i="32"/>
  <c r="K31" i="32"/>
  <c r="L31" i="32" s="1"/>
  <c r="K30" i="32"/>
  <c r="L30" i="32" s="1"/>
  <c r="K29" i="32"/>
  <c r="L29" i="32" s="1"/>
  <c r="L28" i="32"/>
  <c r="K28" i="32"/>
  <c r="K27" i="32"/>
  <c r="L27" i="32" s="1"/>
  <c r="K26" i="32"/>
  <c r="L26" i="32" s="1"/>
  <c r="K25" i="32"/>
  <c r="L25" i="32" s="1"/>
  <c r="K24" i="32"/>
  <c r="L24" i="32" s="1"/>
  <c r="I23" i="32"/>
  <c r="I1" i="32"/>
  <c r="I23" i="11"/>
  <c r="K25" i="11"/>
  <c r="L25" i="11" s="1"/>
  <c r="K26" i="11"/>
  <c r="L26" i="11" s="1"/>
  <c r="K27" i="11"/>
  <c r="L27" i="11" s="1"/>
  <c r="K28" i="11"/>
  <c r="L28" i="11" s="1"/>
  <c r="K29" i="11"/>
  <c r="L29" i="11" s="1"/>
  <c r="K30" i="11"/>
  <c r="L30" i="11" s="1"/>
  <c r="K31" i="11"/>
  <c r="L31" i="11" s="1"/>
  <c r="K32" i="11"/>
  <c r="L32" i="11" s="1"/>
  <c r="K33" i="11"/>
  <c r="L33" i="11" s="1"/>
  <c r="K34" i="11"/>
  <c r="L34" i="11" s="1"/>
  <c r="K35" i="11"/>
  <c r="L35" i="11" s="1"/>
  <c r="K36" i="11"/>
  <c r="L36" i="11" s="1"/>
  <c r="K37" i="11"/>
  <c r="L37" i="11" s="1"/>
  <c r="K38" i="11"/>
  <c r="L38" i="11" s="1"/>
  <c r="K39" i="11"/>
  <c r="L39" i="11" s="1"/>
  <c r="K40" i="11"/>
  <c r="L40" i="11" s="1"/>
  <c r="K41" i="11"/>
  <c r="L41" i="11" s="1"/>
  <c r="K42" i="11"/>
  <c r="L42" i="11" s="1"/>
  <c r="K43" i="11"/>
  <c r="L43" i="11" s="1"/>
  <c r="K44" i="11"/>
  <c r="L44" i="11" s="1"/>
  <c r="K45" i="11"/>
  <c r="L45" i="11" s="1"/>
  <c r="K46" i="11"/>
  <c r="L46" i="11" s="1"/>
  <c r="K47" i="11"/>
  <c r="L47" i="11" s="1"/>
  <c r="K48" i="11"/>
  <c r="L48" i="11" s="1"/>
  <c r="K49" i="11"/>
  <c r="L49" i="11" s="1"/>
  <c r="K50" i="11"/>
  <c r="L50" i="11" s="1"/>
  <c r="K51" i="11"/>
  <c r="L51" i="11" s="1"/>
  <c r="K52" i="11"/>
  <c r="L52" i="11" s="1"/>
  <c r="K53" i="11"/>
  <c r="L53" i="11" s="1"/>
  <c r="K54" i="11"/>
  <c r="L54" i="11" s="1"/>
  <c r="K55" i="11"/>
  <c r="L55" i="11" s="1"/>
  <c r="K56" i="11"/>
  <c r="L56" i="11" s="1"/>
  <c r="K57" i="11"/>
  <c r="L57" i="11" s="1"/>
  <c r="K58" i="11"/>
  <c r="L58" i="11" s="1"/>
  <c r="K59" i="11"/>
  <c r="L59" i="11" s="1"/>
  <c r="K60" i="11"/>
  <c r="L60" i="11" s="1"/>
  <c r="K61" i="11"/>
  <c r="L61" i="11" s="1"/>
  <c r="K62" i="11"/>
  <c r="L62" i="11" s="1"/>
  <c r="K63" i="11"/>
  <c r="L63" i="11" s="1"/>
  <c r="K64" i="11"/>
  <c r="L64" i="11" s="1"/>
  <c r="K65" i="11"/>
  <c r="L65" i="11" s="1"/>
  <c r="K66" i="11"/>
  <c r="L66" i="11" s="1"/>
  <c r="K67" i="11"/>
  <c r="L67" i="11" s="1"/>
  <c r="K68" i="11"/>
  <c r="L68" i="11" s="1"/>
  <c r="K69" i="11"/>
  <c r="L69" i="11" s="1"/>
  <c r="K70" i="11"/>
  <c r="L70" i="11" s="1"/>
  <c r="K71" i="11"/>
  <c r="L71" i="11" s="1"/>
  <c r="K72" i="11"/>
  <c r="L72" i="11" s="1"/>
  <c r="K73" i="11"/>
  <c r="L73" i="11" s="1"/>
  <c r="K74" i="11"/>
  <c r="L74" i="11" s="1"/>
  <c r="K75" i="11"/>
  <c r="L75" i="11" s="1"/>
  <c r="K76" i="11"/>
  <c r="L76" i="11" s="1"/>
  <c r="K77" i="11"/>
  <c r="L77" i="11" s="1"/>
  <c r="K24" i="11"/>
  <c r="L24" i="11" s="1"/>
  <c r="F7" i="8"/>
  <c r="H8" i="4"/>
  <c r="H9" i="8"/>
  <c r="I9" i="8" s="1"/>
  <c r="D14" i="25"/>
  <c r="H11" i="1"/>
  <c r="H9" i="9"/>
  <c r="H10" i="9"/>
  <c r="H8" i="9"/>
  <c r="H8" i="8"/>
  <c r="L23" i="33" l="1"/>
  <c r="C13" i="25" s="1"/>
  <c r="E13" i="25" s="1"/>
  <c r="L23" i="32"/>
  <c r="C12" i="25" s="1"/>
  <c r="L23" i="11"/>
  <c r="C11" i="25" s="1"/>
  <c r="F7" i="7" l="1"/>
  <c r="F7" i="4"/>
  <c r="H10" i="7"/>
  <c r="I10" i="7" s="1"/>
  <c r="H11" i="7"/>
  <c r="I11" i="7" s="1"/>
  <c r="H12" i="7"/>
  <c r="I12" i="7" s="1"/>
  <c r="H13" i="7"/>
  <c r="I13" i="7" s="1"/>
  <c r="H14" i="7"/>
  <c r="I14" i="7" s="1"/>
  <c r="H15" i="7"/>
  <c r="I15" i="7" s="1"/>
  <c r="H16" i="7"/>
  <c r="I16" i="7" s="1"/>
  <c r="H17" i="7"/>
  <c r="I17" i="7" s="1"/>
  <c r="H18" i="7"/>
  <c r="I18" i="7" s="1"/>
  <c r="H9" i="7"/>
  <c r="I9" i="7" s="1"/>
  <c r="H8" i="7"/>
  <c r="H18" i="4"/>
  <c r="I18" i="4" s="1"/>
  <c r="H10" i="4"/>
  <c r="I10" i="4" s="1"/>
  <c r="H11" i="4"/>
  <c r="I11" i="4" s="1"/>
  <c r="H12" i="4"/>
  <c r="I12" i="4" s="1"/>
  <c r="H13" i="4"/>
  <c r="I13" i="4" s="1"/>
  <c r="H14" i="4"/>
  <c r="I14" i="4" s="1"/>
  <c r="H15" i="4"/>
  <c r="I15" i="4" s="1"/>
  <c r="H16" i="4"/>
  <c r="I16" i="4" s="1"/>
  <c r="H17" i="4"/>
  <c r="I17" i="4" s="1"/>
  <c r="H9" i="4"/>
  <c r="H8" i="3"/>
  <c r="H8" i="1" l="1"/>
  <c r="C1" i="25" l="1"/>
  <c r="B10" i="25"/>
  <c r="B9" i="25"/>
  <c r="B8" i="25"/>
  <c r="B7" i="25"/>
  <c r="B6" i="25"/>
  <c r="B5" i="25"/>
  <c r="F7" i="9"/>
  <c r="I10" i="9"/>
  <c r="I9" i="4" l="1"/>
  <c r="F7" i="3"/>
  <c r="H10" i="3"/>
  <c r="I10" i="3" s="1"/>
  <c r="H9" i="3"/>
  <c r="H9" i="1"/>
  <c r="I9" i="1" s="1"/>
  <c r="H10" i="1"/>
  <c r="I10" i="1" s="1"/>
  <c r="I11" i="1"/>
  <c r="F7" i="1"/>
  <c r="E12" i="25" l="1"/>
  <c r="I1" i="11" l="1"/>
  <c r="C1" i="9" l="1"/>
  <c r="C1" i="7" l="1"/>
  <c r="C1" i="8"/>
  <c r="C1" i="4"/>
  <c r="C1" i="3"/>
  <c r="C1" i="1"/>
  <c r="I9" i="9" l="1"/>
  <c r="I8" i="9"/>
  <c r="I8" i="8"/>
  <c r="I7" i="8" s="1"/>
  <c r="I9" i="3"/>
  <c r="I8" i="3"/>
  <c r="I7" i="3" s="1"/>
  <c r="I7" i="9" l="1"/>
  <c r="I8" i="7"/>
  <c r="I7" i="7" s="1"/>
  <c r="C9" i="25" a="1"/>
  <c r="C10" i="25" a="1"/>
  <c r="C9" i="25" l="1"/>
  <c r="C10" i="25"/>
  <c r="I8" i="4"/>
  <c r="I7" i="4" s="1"/>
  <c r="I8" i="1"/>
  <c r="I7" i="1" s="1"/>
  <c r="C8" i="25" a="1"/>
  <c r="C6" i="25" a="1"/>
  <c r="E10" i="25" l="1"/>
  <c r="E9" i="25"/>
  <c r="C8" i="25"/>
  <c r="C6" i="25"/>
  <c r="C5" i="25" a="1"/>
  <c r="C7" i="25" a="1"/>
  <c r="E6" i="25" l="1"/>
  <c r="E8" i="25"/>
  <c r="C7" i="25"/>
  <c r="C5" i="25"/>
  <c r="E5" i="25" l="1"/>
  <c r="E7" i="25"/>
  <c r="E11" i="25"/>
  <c r="E14" i="25" l="1"/>
  <c r="F14" i="25"/>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<sst xmlns="http://schemas.openxmlformats.org/spreadsheetml/2006/main" count="864" uniqueCount="284">
  <si>
    <t>Hinweise zu diesem Dokument</t>
  </si>
  <si>
    <t>Teilnahmewettbewerb</t>
  </si>
  <si>
    <t>Eignungsbewertungskriterien zur Auswahl der Unternehmen für die Angebotsphase</t>
  </si>
  <si>
    <t>Bewerber/Bewerbergemeinschaft</t>
  </si>
  <si>
    <t>&lt;Name des Bewerbers bzw.  Federführers der Bewerbergemeinschaft&gt;</t>
  </si>
  <si>
    <t>Bitte Namen des Bewerbers bzw- des Federführers der Bewerbergemeinschaft hier eintragen!</t>
  </si>
  <si>
    <t>Bewerber/Federführer der Bewerbergemeinschaft</t>
  </si>
  <si>
    <t xml:space="preserve">Ergänzen Sie nachfolgend in den gelben Eingabefeldern die geforderten Angaben für die definierten Eignungsbewertungskriterien für Ihr Unternehmen bzw. Ihre Bewerbergemeinschaft.
Nehmen Sie ansonsten keine Änderungen an diesem Formblatt vor!
Beachten Sie bei Ihren Angaben die Erläuterungen zu den Eignungsbewertungskriterien insbesondere mit Hinblick auf die Beantwortung im Falle einer Bewerbergemeinschaft.
ONTRAS behält sich das Recht vor, Nachweise zu den von Ihnen gemachten Angaben einzufordern.
</t>
  </si>
  <si>
    <t>Ermittlung der erreichten Bewertung der Unterkriterien</t>
  </si>
  <si>
    <t>Unterkriterien</t>
  </si>
  <si>
    <t>Erläuterung zu den Unterkriterien sowie den vorzunehmenden Eingaben</t>
  </si>
  <si>
    <r>
      <t xml:space="preserve">Eingabe des Bewerbers / der Bewerbergemeinschaft
</t>
    </r>
    <r>
      <rPr>
        <sz val="11"/>
        <color theme="0"/>
        <rFont val="Arial"/>
        <family val="2"/>
      </rPr>
      <t>(falls keine Eingabe erfolgt, wird das Unterkriterium mit 0% bewertet)</t>
    </r>
  </si>
  <si>
    <t>Referenzwert ONTRAS</t>
  </si>
  <si>
    <t>Erläuterung zur Bewertung des Unterkriteriums</t>
  </si>
  <si>
    <t>Erreichte Bewertung für das Unterkriterium</t>
  </si>
  <si>
    <t>Gewichtung für das Unterkriterium</t>
  </si>
  <si>
    <r>
      <t xml:space="preserve">gewichtete Bewertung für das Unterkriterium
</t>
    </r>
    <r>
      <rPr>
        <sz val="11"/>
        <color theme="0"/>
        <rFont val="Arial"/>
        <family val="2"/>
      </rPr>
      <t>(es erfolgt keine Rundung; 
es werden nur 4 Nachkommastellen angezeigt)</t>
    </r>
  </si>
  <si>
    <t>Wirtschaftliche und finanzielle Leistungsfähigkeit</t>
  </si>
  <si>
    <t>W1</t>
  </si>
  <si>
    <t>W2</t>
  </si>
  <si>
    <t>W3</t>
  </si>
  <si>
    <t>W4</t>
  </si>
  <si>
    <t>Wie hoch war das Betriebsergebnis in € Ihres Unternehmens bzw. Ihrer Bewerbergemeinschaft im letzten abgeschlossenen Geschäftsjahr?</t>
  </si>
  <si>
    <t xml:space="preserve">Gemeint ist das Betriebsergebnis gemäß der Definition in §340c HGB.
Im Falle einer Bewerbergemeinschaft bezieht sich das Betriebsergebnis auf das konsolidierte Betriebsergebnis der Unternehmen der Bewerbergemeinschaft in ihrer Gesamtheit.
Wenn das Geschäftsjahr eines Bewerbers vom Kalenderjahr abweicht, dann ist keine Umrechnung des Betriebsergebnis auf ein Kalenderjahr erforderlich. 
Falls die Geschäftsjahre der Unternehmen einer Bewerbergemeinschaft voneinander abweichen, dann ist das Betriebsergebnis für das letzte Kalenderjahr anzugeben, für welches geprüfte Jahresabschlüsse aller Unternehmen der Bewerbergemeinschaft bereits vorliegen.
</t>
  </si>
  <si>
    <t>Wie hoch war die Umsatzrendite in % Ihres Unternehmens bzw. Ihrer Bewerbergemeinschaft im letzten abgeschlossenen Geschäftsjahr?</t>
  </si>
  <si>
    <t>Bei der Berechnung der Umsatzrendite sind nur die Umsätze gemäß der Definition im §277 HGB zu berücksichtigen. Die Rendite bezieht sich auf den Gewinn vor Steuern (EBT) gemäß §275 HGB.</t>
  </si>
  <si>
    <t>Erreichte Bewertung für das Unterkriteriumg</t>
  </si>
  <si>
    <t>Marktposition und Marktausrichtung</t>
  </si>
  <si>
    <t>M1</t>
  </si>
  <si>
    <t>M2</t>
  </si>
  <si>
    <t>M3</t>
  </si>
  <si>
    <t>Leistungsportfolio und Leistungsfähigkeit</t>
  </si>
  <si>
    <t>L1</t>
  </si>
  <si>
    <t>L2</t>
  </si>
  <si>
    <t>L3</t>
  </si>
  <si>
    <t>L4</t>
  </si>
  <si>
    <t>L5</t>
  </si>
  <si>
    <t>L6</t>
  </si>
  <si>
    <t>L7</t>
  </si>
  <si>
    <t>L8</t>
  </si>
  <si>
    <t>L9</t>
  </si>
  <si>
    <t>L10</t>
  </si>
  <si>
    <t>L11</t>
  </si>
  <si>
    <t>Kapazitäten und Kompetenzen</t>
  </si>
  <si>
    <t>K1</t>
  </si>
  <si>
    <t>K2</t>
  </si>
  <si>
    <t>K3</t>
  </si>
  <si>
    <t>K4</t>
  </si>
  <si>
    <t>K5</t>
  </si>
  <si>
    <t>K6</t>
  </si>
  <si>
    <t>K7</t>
  </si>
  <si>
    <t>K8</t>
  </si>
  <si>
    <t>Partnerschaften</t>
  </si>
  <si>
    <t>P1</t>
  </si>
  <si>
    <t>ja</t>
  </si>
  <si>
    <t>Zertifizierungen</t>
  </si>
  <si>
    <t>Z1</t>
  </si>
  <si>
    <t>Seit wann (Angabe des Jahres) ist das Qualitätsmanagement-System Ihres Unternehmens bzw. der Unternehmen Ihrer Bewerbergemeinschaft ununterbrochen nach DIN EN ISO 9001 durch ein akkreditiertes Unternehmen zertifiziert?</t>
  </si>
  <si>
    <t>Z2</t>
  </si>
  <si>
    <t>Seit wann (Angabe des Jahres) ist das Informationssicherheitsmanagement-System Ihres Unternehmens bzw. der Unternehmen Ihrer Bewerbergemeinschaft ununterbrochen nach DIN EN ISO/IEC 27001 durch ein akkreditiertes Unternehmen zertifiziert?</t>
  </si>
  <si>
    <t>Jeder Bewerber bzw. jedes Mitglieder einer Bewerbergemeinschaft, welcher/s für die Erbringung von Leistungen für die ONTRAS vorgesehen ist, muss über ein  Informationssicherheitsmanagement-System (ISMS) verfügen, welches durch einen in der EU akkreditierten Zertifizierer nach DIN EN ISO 27001 zertifiziert wrude.
Der Geltungsbereich des ISO 27001 Zertifkats für ein Unternehmen der Bewerbergemeinschaft muss mindestens diejenigen Leistungen inkludieren, für die das Unternehmen auch für die Erbringung für die ONTRAS vorgesehen ist. 
Für jedes Unternehmen der Bewerbergemeinschaft ist das Jahr maßgeblich, seit dem diese Leistungen ununterbrochen im Geltungsbereich des ISO 27001 Zertifikats dieses Unternehmens inkludiert sind. 
Für eine Bewerbergemeinschaft ist das früheste Jahr anzugeben, seit dem für alle Mitglieder der Bewerbergemeinschaft die jeweils relevanten Leistungen ununterbrochen im Geltungsbereich des ISO 27001-Zertifikats für diese Unternehmen ist.</t>
  </si>
  <si>
    <t>Z3</t>
  </si>
  <si>
    <t>Seit wann (Angabe des Jahres) ist das Privacy Information Management System Ihres Unternehmens bzw. der Unternehmen Ihrer Bewerbergemeinschaft ununterbrochen nach DIN EN ISO / IEC 27701 zertifiziert?</t>
  </si>
  <si>
    <t>Der Geltungsbereich des ISO 27701 Zertifkats für ein Unternehmen der Bewerbergemeinschaft muss mindestens diejenigen Leistungen inkludieren, für die das Unternehmen auch für die Erbringung für die ONTRAS vorgesehen ist. 
Für jedes Unternehmen der Bewerbergemeinschaft ist das Jahr maßgeblich, seit dem diese Leistungen ununterbrochen im Geltungsbereich des ISO 27701 Zertifikats dieses Unternehmens inkludiert sind. 
Für eine Bewerbergemeinschaft ist das früheste Jahr anzugeben, seit dem für alle Mitglieder der Bewerbergemeinschaft die jeweils relevanten Leistungen ununterbrochen im Geltungsbereich des ISO 27001-Zertifikats für diese Unternehmen ist.</t>
  </si>
  <si>
    <r>
      <t xml:space="preserve">Mitglieder der Bewerbergemeinschaft
</t>
    </r>
    <r>
      <rPr>
        <sz val="9"/>
        <color theme="0"/>
        <rFont val="Arial"/>
        <family val="2"/>
      </rPr>
      <t>(Bitte geben Sie die Namen aller Mitglieder der Bewerbergemeinschaft an, die (Teile der) nachfolgend genannten Leistungen für den Referenzkunden erbracht haben/erbringen)</t>
    </r>
  </si>
  <si>
    <r>
      <t xml:space="preserve">Eignungsleiher des Bewerbers/der Bewerbergemeinschaft
</t>
    </r>
    <r>
      <rPr>
        <sz val="9"/>
        <color theme="0"/>
        <rFont val="Arial"/>
        <family val="2"/>
      </rPr>
      <t>(Bitte geben Sie die Namen aller Eirgnungsleiher des Bewerbers/ der Bewerbergemeinschaft an, die (Teile der) nachfolgend genannten Leistungen für den Referenzkunden erbracht haben/erbringen)</t>
    </r>
  </si>
  <si>
    <r>
      <t xml:space="preserve">Referenzkunde - Bitte die geforderten Angaben ergänzen - Die Angaben werden von ONTRAS vertraulich gehandhabt.
</t>
    </r>
    <r>
      <rPr>
        <sz val="9"/>
        <color rgb="FF000000"/>
        <rFont val="Arial"/>
        <family val="2"/>
      </rPr>
      <t xml:space="preserve">Auch für den Fall, dass aus datenschutzrechtlichen Gründen oder diesbezüglichen Vereinbarungen mit dem jeweiligen Referenzgeber dessen Name und/oder die Namen etwaiger Ansprechpartner nicht genannt werden können / dürfen, sind im Übrigen </t>
    </r>
    <r>
      <rPr>
        <b/>
        <sz val="9"/>
        <color rgb="FF000000"/>
        <rFont val="Arial"/>
        <family val="2"/>
      </rPr>
      <t>sämtliche</t>
    </r>
    <r>
      <rPr>
        <sz val="9"/>
        <color rgb="FF000000"/>
        <rFont val="Arial"/>
        <family val="2"/>
      </rPr>
      <t xml:space="preserve"> inhaltlchen Angaben im Hinblick auf die Referenz vollständig und abschließend einzutragen. Etwaige Unvollständigkeiten etc. können zum Ausschluss von der weiteren Teilnahme am Verfahren führen. Zudem ist der Bewerber / die Bewerbergemeinschaft verpflichtet, auf konkrete Anforderung der Vergabestelle Name und/oder Ansprechpartner des jeweiligen Referenzgebers insb. zum Zwecke einer Nachprüfung / Validierung der Referenz offen zu legen. Sollte dies trotz Aufforderung nicht geschehen / möglich sein, führt dies zum Ausschluss von der weiteren Teilnahme am Verfahren. Hiervon unbeschadet behält ONTRAS sich vor, auch im weiteren / späteren Verlauf des Vergabeverfahrens eine erneute Eingungsprüfung inkl. einer möglichen Prüfung der Angaben des Bewerbers / der Bewerbergemeinschaft zu den Referenzen durchzuführen.</t>
    </r>
  </si>
  <si>
    <t>Name und Anschrift des Referenzgebers / Kunden</t>
  </si>
  <si>
    <t>Eingabe des Bewerbers / der Bewerbergemeinschaft</t>
  </si>
  <si>
    <t>Wie heißt der Referenzgeber / Kunde für den die nachfolgend beschriebenen Lieferungen Leistungen erbracht wurden/werden?</t>
  </si>
  <si>
    <t>Bitte Name / Firma und Rechtsform des Unternehmens eintragen</t>
  </si>
  <si>
    <t>Wie lautetet die Anschrift des Referenzgebers / Kunden?</t>
  </si>
  <si>
    <t>Bitte Ort und Straße des Hauptstandorts des Unternehmens eintragen</t>
  </si>
  <si>
    <t>Ansprechpartner des Referenzgebers / Kunden</t>
  </si>
  <si>
    <t>Bitte Name und Vorname des Ansprechpartners eintragen</t>
  </si>
  <si>
    <t>Bitte Funktion des Ansprechpartners im Unternehmen eintragen</t>
  </si>
  <si>
    <t>Kontaktdaten des Ansprechpartners</t>
  </si>
  <si>
    <t>Wie lauten die Kontaktdaten des benannten Ansprechpartners?</t>
  </si>
  <si>
    <t>Bitte Ort und Straße des Standorts des Ansprechpartners bitte eintragen</t>
  </si>
  <si>
    <t>Bitte Telefonnummer des Ansprechpartners bitte eintragen</t>
  </si>
  <si>
    <t>Bitte E-Mail-Adresse des Ansprechpartners bitte eintragen</t>
  </si>
  <si>
    <t>Referenzwert</t>
  </si>
  <si>
    <t>Oberkriterien</t>
  </si>
  <si>
    <t>Erreichte Bewertung Oberkriterien / Referenz</t>
  </si>
  <si>
    <t>Gewichtung Oberkriterien / Referenz</t>
  </si>
  <si>
    <t>Erreichte gewichtete Bewertung  Oberkriterien / Referenz</t>
  </si>
  <si>
    <t>Hilfsspalte Blattname</t>
  </si>
  <si>
    <t>Wirtschaftliche+Finanzielle LF</t>
  </si>
  <si>
    <t>Marktposition+Marktausrichtung</t>
  </si>
  <si>
    <t>Leistungsportfolio+ -fähigkeit</t>
  </si>
  <si>
    <t>Kapazitäten+Kompetenzen</t>
  </si>
  <si>
    <t>Referenz 1</t>
  </si>
  <si>
    <t>Referenz 2</t>
  </si>
  <si>
    <t>Summe</t>
  </si>
  <si>
    <r>
      <rPr>
        <b/>
        <sz val="11"/>
        <color theme="1"/>
        <rFont val="Arial"/>
        <family val="2"/>
      </rPr>
      <t xml:space="preserve">Zweck dieses Dokuments:
</t>
    </r>
    <r>
      <rPr>
        <sz val="11"/>
        <color theme="1"/>
        <rFont val="Arial"/>
        <family val="2"/>
      </rPr>
      <t xml:space="preserve">Dieses Dokument dient der Bereitstellung der Informationen zu den Eignungskriterien durch die am Teilnahmewettbewerb teilnehmenden Bewerber/Bewerbergemeinschaften.
Erläuterungen zu diesem Dokument sind der Bewerberinformation zu entnehmen.
Die Angaben zu den Eignungskriterien beziehen sich im Falle einer Bewerbergemeinschaft auf die Unternehmen der Bewerbergemeinschaft in ihrer Gesamtheit, sofern nicht in den Erläuterungen hierzu abweichende Vorgaben gemacht werden. Insofern sind diese Erläuterungen zwingend zu beachten.
</t>
    </r>
    <r>
      <rPr>
        <b/>
        <sz val="11"/>
        <color theme="1"/>
        <rFont val="Arial"/>
        <family val="2"/>
      </rPr>
      <t>Befüllen der Formblätter dieses Dokuments:</t>
    </r>
    <r>
      <rPr>
        <sz val="11"/>
        <color theme="1"/>
        <rFont val="Arial"/>
        <family val="2"/>
      </rPr>
      <t xml:space="preserve">
- Veränderungen an der Struktur dieser Excel-Datei und an ihren konstituierenden Tabellen sind nicht zulässig.
- Bis auf diese Tabelle sowie die Tabelle "Gesamtbewertung" enthalten alle nachfolgenden Tabellen dieser Excel-Datei Eingabefelder, die durch den Bewerber/die Bewerbergemeinschaft wahrheitsgemäß auszufüllen sind.
- </t>
    </r>
    <r>
      <rPr>
        <i/>
        <u/>
        <sz val="11"/>
        <color theme="1"/>
        <rFont val="Arial"/>
        <family val="2"/>
      </rPr>
      <t>Nur die Inhalte der gelb gefärbten Zellen sind auszufüllen.</t>
    </r>
    <r>
      <rPr>
        <sz val="11"/>
        <color theme="1"/>
        <rFont val="Arial"/>
        <family val="2"/>
      </rPr>
      <t xml:space="preserve">
- Zur Sicherstellung der korrekten Befüllung weist das Formblatt - sofern sinnvoll - Drop-Down Menüs, Feldprüfungen und/oder Sperrungen von nicht änderbaren Zellen auf.
</t>
    </r>
    <r>
      <rPr>
        <b/>
        <sz val="11"/>
        <color theme="1"/>
        <rFont val="Arial"/>
        <family val="2"/>
      </rPr>
      <t>Rückfragen zu diesem Dokument:</t>
    </r>
    <r>
      <rPr>
        <sz val="11"/>
        <color theme="1"/>
        <rFont val="Arial"/>
        <family val="2"/>
      </rPr>
      <t xml:space="preserve">
Rückfragen zu diesem Dokument können in einer separat bereitgestellten Formvorlage durch jeden Bewerber/Federführer der Bewerbergemeinschaft an die ONTRAS Gastransport GmbH gestellt werden. Bei etwaigen Rückfragen ist anzugeben, auf welche angefragte Information dieses Dokument sich die Rückfrage bezieht.</t>
    </r>
  </si>
  <si>
    <t>Leipzig, den 30.06.2023</t>
  </si>
  <si>
    <t>Deckblatt 
Teilnahmewettbewerb
Eignungsbewertungsmatrix</t>
  </si>
  <si>
    <t>Wenn der in Zelle D8 eingegebene Wert für den erläuterten Umsatz ≥ dem in Zelle E8 genannten Referenzwert ist, dann beträgt die erreichte Bewertung für das Unterkriterium 100%.
Wenn der in Zelle D8 eingegebene Umsatzwert &lt; dem in Zelle E8 genannten Referenzwert ist, dann beträgt die erreichte Bewertung D8/E8, also z.B. 50% bei 5.000.000€ Umsatz</t>
  </si>
  <si>
    <t>Wie hoch war der Umsatz in € Ihres Unternehmens bzw. Ihrer Bewerbergemeinschaft im letzten abgeschlossenen Geschäftsjahr für die Erbringung von Leistungen zur Konzeption und Implementierung von SAP S/4HANA-Systemen?</t>
  </si>
  <si>
    <t>Wie hoch war der Umsatz in € Ihres Unternehmens bzw. Ihrer Bewerbergemeinschaft im letzten abgeschlossenen Geschäftsjahr für die Erbringung von Leistungen zur Konzeption und Implementierung von SAP S/4HANA-Systemen für solche Unternehmen, die nicht mit Ihrem Unternehmen / einem Mitglied Ihrer Bewerbergemeinschaft verbunden sind im Sinne von §§ 15 ff. AktG?</t>
  </si>
  <si>
    <t>Wenn der in Zelle D9 eingegebene Wert für den erläuterten Umsatz ≥ dem in Zelle E9 genannten Referenzwert ist, dann beträgt die erreichte Bewertung für das Unterkriterium 100%.
Wenn der in Zelle D9 eingegebene Umsatzwert &lt; dem in Zelle E9 genannten Referenzwert ist, dann beträgt die erreichte Bewertung D9/E9, also z.B. 50% bei 2.500.000€ Umsatz</t>
  </si>
  <si>
    <t>Wenn der in Zelle D10 eingegebene Wert für das erläuterte Betriebsergebnis ≥ dem in Zelle E10 genannten Referenzwert ist, dann beträgt die erreichte Bewertung für das Unterkriterium 100%.
Wenn der in Zelle D10 eingegebene Werte für das erläuterte Betriebsergebnis &lt; dem in Zelle E10 genannten Referenzwert ist, dann beträgt die erreichte Bewertung D10/E10, also z.B. 50% bei 1.2500.000€ Betriebsergebnis</t>
  </si>
  <si>
    <t>Wenn der in in Zelle D11 eingegebene Wert für die erläuterte Umsatzrendite ≥ dem in Zelle E11 genannten Referenzwert ist, dann beträgt die erreichte Bewertung für das Unterkriterium 100%. 
Wenn der in Zelle D11 eingegebene Wert für die Umsatzrendite &lt; dem in Zelle E11 genannten Referenzwert ist, dann beträgt die erreichte Bewertung D11/E11, also z.B. 50% bei 5% Umsatzrendite</t>
  </si>
  <si>
    <t>Wenn der in Zelle D8 eingegebene Wert für das erläuterte Jahr ≤ dem in Zelle E8 genannten Referenzjahr 2013 ist, dann beträgt die erreichte Bewertung für das Unterkriterium 100%.
Wenn der in Zelle D8 eingegebene Jahreswert 2023 ist, dann beträgt die erreichte Bewertung für das Unterkriterium 0%. 
Wenn der in Zelle D8 eingegebene Jahreswert zwischen 2013 und 2023 liegt, dann beträgt die erreichte Bewertung 10% für jedes Jahr vor 2023, also z.B. für 2021 demnach 20,00%</t>
  </si>
  <si>
    <t>Wenn der in Zelle D9 eingegebene Wert für die Anzahl der Kundenunternehmen ≥ dem in Zelle E8 genannten Referenzwert ist, dann beträgt die erreichte Bewertung für das Unterkriterium 100%.
Wenn der in Zelle D9 eingegebene Wert &lt; dem in Zelle E9 genannten Referenzwert ist, dann beträgt die erreichte Bewertung D9/E9, also z.B. 60% bei einer Anzahl von 6.</t>
  </si>
  <si>
    <t>Wie hoch war die Anzahl der Kundenunternehmen, die nicht als mit Ihnen / einem Mitglied Ihrer Bewerbergemeinschaft im Sinne von §§ 15 ff. AktG verbunden gelten, die Ihr Unternehmen bzw. Ihre Bewerbergemeinschaft in den letzten drei zurückliegenden Kalenderjahren als neue Auftraggeber für die Konzeption und Implementierung von SAP S/4HANA-Systemen gewonnen hat?</t>
  </si>
  <si>
    <t>Wenn der in Zelle D10 eingegebene Wert für die Anzahl der neu gewonnenen Kundenunternehmen ≥ dem in Zelle E10 genannten Referenzwert ist, dann beträgt die erreichte Bewertung für das Unterkriterium 100%.
Wenn der in Zelle D10 eingegebene Wert &lt; dem in Zelle E10 genannten Referenzwert ist, dann beträgt die erreichte Bewertung D10/E10, also z.B. 60,00% bei einer Anzahl von 3.</t>
  </si>
  <si>
    <t>Seit wann (Angabe des Kalenderjahres) erbringt Ihr Unternehmen bzw. Ihre Bewerbergemeinschaft Leistungen für die Konzeption und Implementierung von SAP-basierten ERP-Systemen, die im Scope des Vergabeverfahrens sind, für Kundenunternehmen, die nicht mit Ihrem Unternehmen / einem Mitglied Ihrer im Sinne von §§ 15 ff. AktG Bewerbergemeinschaft verbunden sind?</t>
  </si>
  <si>
    <t>Wie hoch ist die Anzahl der Kundenunternehmen, die nicht als mit Ihnen / einem Mitglied Ihrer Bewerbergemeinschaft im Sinne von §§ 15 ff. AktG verbunden sind, für die Ihr Unternehmen bzw. Ihre Bewerbergemeinschaft zum Stichtag der Bekanntmachung dieser Vergabe im TED Leistungen für die Konzeption und Implementierung von SAP S/4HANA-Systemen erbracht hat, die im Sope des Vergabeverfahrens sind?</t>
  </si>
  <si>
    <t>Wenn der in Zelle D9 eingegebene Wert für die Anzahl der Auftraggeber Jahr ≥ dem in Zelle E9 genannten Referenzwert ist, dann beträgt die erreichte Bewertung für das Unterkriterium 100%.
Wenn der in Zelle D9 eingegebene Wert &lt; dem in Zelle E9 genannten Referenzwert ist, dann beträgt die erreichte Bewertung D9/E9, also z.B. 50% bei einer Anzahl von 3.</t>
  </si>
  <si>
    <t>Wenn der in Zelle D10 eingegebene Wert für die Anzahl der Auftraggeber Jahr ≥ dem in Zelle E10 genannten Referenzwert ist, dann beträgt die erreichte Bewertung für das Unterkriterium 100%.
Wenn der in Zelle D10 eingegebene Wert &lt; dem in Zelle E10 genannten Referenzwert ist, dann beträgt die erreichte Bewertung D10/E10, also z.B. 50% bei einer Anzahl von 3.</t>
  </si>
  <si>
    <t>Wenn der in Zelle D11 eingegebene Wert für die Anzahl der Auftraggeber Jahr ≥ dem in Zelle E11 genannten Referenzwert ist, dann beträgt die erreichte Bewertung für das Unterkriterium 100%.
Wenn der in Zelle D11 eingegebene Wert &lt; dem in Zelle E11 genannten Referenzwert ist, dann beträgt die erreichte Bewertung D11/E11, also z.B. 50% bei einer Anzahl von 3.</t>
  </si>
  <si>
    <t>Wenn der in Zelle D12 eingegebene Wert für die Anzahl der Auftraggeber Jahr ≥ dem in Zelle E12 genannten Referenzwert ist, dann beträgt die erreichte Bewertung für das Unterkriterium 100%.
Wenn der in Zelle D12 eingegebene Wert &lt; dem in Zelle E12 genannten Referenzwert ist, dann beträgt die erreichte Bewertung D12/E12, also z.B. 50% bei einer Anzahl von 3.</t>
  </si>
  <si>
    <t>Wenn der in Zelle D13 eingegebene Wert für die Anzahl der Auftraggeber Jahr ≥ dem in Zelle E13 genannten Referenzwert ist, dann beträgt die erreichte Bewertung für das Unterkriterium 100%.
Wenn der in Zelle D13 eingegebene Wert &lt; dem in Zelle E13 genannten Referenzwert ist, dann beträgt die erreichte Bewertung D13/E13, also z.B. 50% bei einer Anzahl von 3.</t>
  </si>
  <si>
    <t>Wenn der in Zelle D14 eingegebene Wert für die Anzahl der Auftraggeber Jahr ≥ dem in Zelle E14 genannten Referenzwert ist, dann beträgt die erreichte Bewertung für das Unterkriterium 100%.
Wenn der in Zelle D14 eingegebene Wert &lt; dem in Zelle E14 genannten Referenzwert ist, dann beträgt die erreichte Bewertung D14/E14, also z.B. 50% bei einer Anzahl von 3.</t>
  </si>
  <si>
    <t>Wenn der in Zelle D15 eingegebene Wert für die Anzahl der Auftraggeber Jahr ≥ dem in Zelle E15 genannten Referenzwert ist, dann beträgt die erreichte Bewertung für das Unterkriterium 100%.
Wenn der in Zelle D15 eingegebene Wert &lt; dem in Zelle E15 genannten Referenzwert ist, dann beträgt die erreichte Bewertung D15/E15, also z.B. 50% bei einer Anzahl von 3.</t>
  </si>
  <si>
    <t>Wenn der in Zelle D16 eingegebene Wert für die Anzahl der Auftraggeber Jahr ≥ dem in Zelle E16 genannten Referenzwert ist, dann beträgt die erreichte Bewertung für das Unterkriterium 100%.
Wenn der in Zelle D16 eingegebene Wert &lt; dem in Zelle E16 genannten Referenzwert ist, dann beträgt die erreichte Bewertung D16/E16, also z.B. 50% bei einer Anzahl von 3.</t>
  </si>
  <si>
    <t>Wenn der in Zelle D17 eingegebene Wert für die Anzahl der Auftraggeber Jahr ≥ dem in Zelle E17 genannten Referenzwert ist, dann beträgt die erreichte Bewertung für das Unterkriterium 100%.
Wenn der in Zelle D17 eingegebene Wert &lt; dem in Zelle E17 genannten Referenzwert ist, dann beträgt die erreichte Bewertung D17/E17, also z.B. 50% bei einer Anzahl von 3.</t>
  </si>
  <si>
    <t>Im Falle einer Bewerbergemeinschaft ist die Gesamtsumme der erfolgreich am Stichtag der Veröffentlichung dieses Teilnahmewettbewerbs abgeschlossenen Projekte zur Konzeption und Implementierung von SAP S/4HANA-Systemen mit einem Umfang von jeweils mehr als 1000 Personentagen anzugeben, für das ein Unternehmen der Bewerbergemeinschaft Leistungen für die Konzeption und Implementierung eines SAP S/4HANA-Systems zur Ablösung eines SAP R/3-basierenden ERP-Systems mit dem Modul MM erbracht hat.
Falls zwei Unternehmen einer Bewerbergemeinschaft für das selbe Kundenunternehmen in dem glechem Projekt Leistungen für die Konzeption und Implementierung eines SAP S/4HANA-Systems für die Ablösung eines SAP R/3-basierenden ERP-Systems mit dem Modul MM erbracht haben, dann ist dieses Projekt nur einmal in der Anzahl zu berücksichtigen.
Als Leistungen für die Konzeption und Implementierung von SAP S/4HANA sind nur solche Leistungen zu berücksichtigen, die gemäß der Bewerberinformation und der dieser als Anlage beigefügten Kurzfassung der Leistungsbeschreibung im Scope dieses Vergabeverfahrens sind.</t>
  </si>
  <si>
    <t>Im Falle einer Bewerbergemeinschaft ist die Gesamtsumme der erfolgreich am Stichtag der Veröffentlichung dieses Teilnahmewettbewerbs abgeschlossenen Projekte zur Konzeption und Implementierung von SAP S/4HANA-Systemen mit einem Umfang von jeweils mehr als 1000 Personentagen anzugeben, für das ein Unternehmen der Bewerbergemeinschaft Leistungen für die Konzeption und Implementierung eines SAP S/4HANA-Systems zur Ablösung eines SAP R/3-basierenden ERP-Systems mit dem Modul PM erbracht hat.
Falls zwei Unternehmen einer Bewerbergemeinschaft für das selbe Kundenunternehmen in dem glechem Projekt Leistungen für die Konzeption und Implementierung eines SAP S/4HANA-Systems für die Ablösung eines SAP R/3-basierenden ERP-Systems mit dem Modul PM erbracht haben, dann ist dieses Projekt nur einmal in der Anzahl zu berücksichtigen.
Als Leistungen für die Konzeption und Implementierung von SAP S/4HANA sind nur solche Leistungen zu berücksichtigen, die gemäß der Bewerberinformation und der dieser als Anlage beigefügten Kurzfassung der Leistungsbeschreibung im Scope dieses Vergabeverfahrens sind.</t>
  </si>
  <si>
    <t>Wie groß war die Anzahl (Vollzeitäquivalent VZÄ/ FTE full time equivalent) der in Ihrem Unternehmen bzw. Ihrer Bewerbergemeinschaft zum Stichtag der Bekanntmachung dieser Vergabe im TED festangestellten MitarbeiterInnen, die Leistungen für die Konzeption und/oder Implementierung von SAP S/HANA-Systemen erbracht haben?</t>
  </si>
  <si>
    <t>Wie groß war die Anzahl (Vollzeitäquivalent VZÄ/ FTE full time equivalent) der in Ihrem Unternehmen bzw. Ihrer Bewerbergemeinschaft zum Stichtag der Bekanntmachung dieser Vergabe im TED festangestellten MitarbeiterInnen, die Leistungen für die Konzeption und/oder Implementierung von SAP S/4HANA-Systemen für die Ablösung des Moduls FI von SAP R/3 basierenden ERP-Systemen erbracht haben?</t>
  </si>
  <si>
    <t>Wenn der in Zelle D8 eingegebene Wert für die Anzahl der festnagestellten MitarbeiterInnen ≥ dem in Zelle E8 genannten Referenzwert ist, dann beträgt die erreichte Bewertung für das Unterkriterium 100%.
Wenn der in Zelle D8 eingegebene Wert &lt; der geforderten Mindestanzahl von 50 MitarbeiterInnen ist, dann beträgt die Bewertung 0%.
Falls der in Zelle D8 angegebene Wert ≥ 50 und kleiner dem in Zelle E8 genannten Referenzwert ist, dann beträgt die erreichte Bewertung 100%-(E8-D8)*2%, also z.B. 50% bei einer Anzahl von 75.</t>
  </si>
  <si>
    <t>Wenn der in Zelle D9 eingegebene Wert für die Anzahl der festangestellten MitarbeiterInnen ≥ dem in Zelle E9 genannten Referenzwert ist, dann beträgt die erreichte Bewertung für das Unterkriterium 100%.
Wenn der in Zelle D9 eingegebene Wert &lt; dem in Zelle E9 genannten Referenzwert ist, dann beträgt die erreichte Bewertung D9/E9, also z.B. 50% bei einer Anzahl von 10.</t>
  </si>
  <si>
    <t>Wenn der in Zelle D10 eingegebene Wert für die Anzahl der festangestellten MitarbeiterInnen ≥ dem in Zelle E10 genannten Referenzwert ist, dann beträgt die erreichte Bewertung für das Unterkriterium 100%.
Wenn der in Zelle D10 eingegebene Wert &lt; dem in Zelle E10 genannten Referenzwert ist, dann beträgt die erreichte Bewertung D10/E10, also z.B. 50% bei einer Anzahl von 10.</t>
  </si>
  <si>
    <t>K9</t>
  </si>
  <si>
    <t>K10</t>
  </si>
  <si>
    <t>K11</t>
  </si>
  <si>
    <t>Wie groß war die Anzahl (Vollzeitäquivalent VZÄ/ FTE full time equivalent) der in Ihrem Unternehmen bzw. Ihrer Bewerbergemeinschaft zum Stichtag der Bekanntmachung dieser Vergabe im TED festangestellten MitarbeiterInnen, die Leistungen für die Konzeption und/oder Implementierung von SAP S/4HANA-Systemen für die Ablösung des Moduls FI-AA von SAP R/3 basierenden ERP-Systemen erbracht haben?</t>
  </si>
  <si>
    <t>Wie groß war die Anzahl (Vollzeitäquivalent VZÄ/ FTE full time equivalent) der in Ihrem Unternehmen bzw. Ihrer Bewerbergemeinschaft zum Stichtag der Bekanntmachung dieser Vergabe im TED festangestellten MitarbeiterInnen, die Leistungen für die Konzeption und/oder Implementierung von SAP S/4HANA-Systemen für die Ablösung des Moduls CO von SAP R/3 basierenden ERP-Systemen erbracht haben?</t>
  </si>
  <si>
    <t>Wie groß war die Anzahl (Vollzeitäquivalent VZÄ/ FTE full time equivalent) der in Ihrem Unternehmen bzw. Ihrer Bewerbergemeinschaft zum Stichtag der Bekanntmachung dieser Vergabe im TED festangestellten MitarbeiterInnen, die Leistungen für die Konzeption und/oder Implementierung von SAP S/4HANA-Systemen für die Ablösung des Moduls MM von SAP R/3 basierenden ERP-Systemen erbracht haben?</t>
  </si>
  <si>
    <t>Wie groß war die Anzahl (Vollzeitäquivalent VZÄ/ FTE full time equivalent) der in Ihrem Unternehmen bzw. Ihrer Bewerbergemeinschaft zum Stichtag der Bekanntmachung dieser Vergabe im TED festangestellten MitarbeiterInnen, die Leistungen für die Konzeption und/oder Implementierung von SAP S/4HANA-Systemen für die Ablösung des Moduls PM von SAP R/3 basierenden ERP-Systemen erbracht haben?</t>
  </si>
  <si>
    <t>Wie groß war die Anzahl (Vollzeitäquivalent VZÄ/ FTE full time equivalent) der in Ihrem Unternehmen bzw. Ihrer Bewerbergemeinschaft zum Stichtag der Bekanntmachung dieser Vergabe im TED festangestellten MitarbeiterInnen, die Leistungen für die Konzeption und/oder Implementierung von SAP S/4HANA-Systemen für die Ablösung des Moduls IM von SAP R/3 basierenden ERP-Systemen erbracht haben?</t>
  </si>
  <si>
    <t>Wie groß war die Anzahl (Vollzeitäquivalent VZÄ/ FTE full time equivalent) der in Ihrem Unternehmen bzw. Ihrer Bewerbergemeinschaft zum Stichtag der Bekanntmachung dieser Vergabe im TED festangestellten MitarbeiterInnen, die Leistungen für die Konzeption und/oder Implementierung von SAP S/4HANA-Systemen für die Ablösung des Moduls PS von SAP R/3 basierenden ERP-Systemen erbracht haben?</t>
  </si>
  <si>
    <t>Wie groß war die Anzahl (Vollzeitäquivalent VZÄ/ FTE full time equivalent) der in Ihrem Unternehmen bzw. Ihrer Bewerbergemeinschaft zum Stichtag der Bekanntmachung dieser Vergabe im TED festangestellten MitarbeiterInnen, die Leistungen für die Konzeption und/oder Implementierung von SAP S/4HANA-Systemen für die Ablösung des Moduls SD von SAP R/3 basierenden ERP-Systemen erbracht haben?</t>
  </si>
  <si>
    <t>Wie groß war die Anzahl (Vollzeitäquivalent VZÄ/ FTE full time equivalent) der in Ihrem Unternehmen bzw. Ihrer Bewerbergemeinschaft zum Stichtag der Bekanntmachung dieser Vergabe im TED festangestellten MitarbeiterInnen, die Leistungen für die Konzeption und/oder Implementierung von SAP S/4HANA-Systemen für die Ablösung des Moduls CS von SAP R/3 basierenden ERP-Systemen erbracht haben?</t>
  </si>
  <si>
    <t>Wenn der in Zelle D11 eingegebene Wert für die Anzahl der festangestellten MitarbeiterInnen ≥ dem in Zelle E11 genannten Referenzwert ist, dann beträgt die erreichte Bewertung für das Unterkriterium 100%.
Wenn der in Zelle D11 eingegebene Wert &lt; dem in Zelle E11 genannten Referenzwert ist, dann beträgt die erreichte Bewertung D11/E11, also z.B. 50% bei einer Anzahl von 10.</t>
  </si>
  <si>
    <t>Wenn der in Zelle D12 eingegebene Wert für die Anzahl der festangestellten MitarbeiterInnen ≥ dem in Zelle E12 genannten Referenzwert ist, dann beträgt die erreichte Bewertung für das Unterkriterium 100%.
Wenn der in Zelle D12 eingegebene Wert &lt; dem in Zelle E12 genannten Referenzwert ist, dann beträgt die erreichte Bewertung D12/E12, also z.B. 50% bei einer Anzahl von 10.</t>
  </si>
  <si>
    <t>Wenn der in Zelle D13 eingegebene Wert für die Anzahl der festangestellten MitarbeiterInnen ≥ dem in Zelle E13 genannten Referenzwert ist, dann beträgt die erreichte Bewertung für das Unterkriterium 100%.
Wenn der in Zelle D13 eingegebene Wert &lt; dem in Zelle E13 genannten Referenzwert ist, dann beträgt die erreichte Bewertung D13/E13, also z.B. 50% bei einer Anzahl von 10.</t>
  </si>
  <si>
    <t>Wenn der in Zelle D14 eingegebene Wert für die Anzahl der festangestellten MitarbeiterInnen ≥ dem in Zelle E14 genannten Referenzwert ist, dann beträgt die erreichte Bewertung für das Unterkriterium 100%.
Wenn der in Zelle D14 eingegebene Wert &lt; dem in Zelle E14 genannten Referenzwert ist, dann beträgt die erreichte Bewertung D14/E14, also z.B. 50% bei einer Anzahl von 10.</t>
  </si>
  <si>
    <t>Wenn der in Zelle D15 eingegebene Wert für die Anzahl der festangestellten MitarbeiterInnen ≥ dem in Zelle E15 genannten Referenzwert ist, dann beträgt die erreichte Bewertung für das Unterkriterium 100%.
Wenn der in Zelle D15 eingegebene Wert &lt; dem in Zelle E15 genannten Referenzwert ist, dann beträgt die erreichte Bewertung D15/E15, also z.B. 50% bei einer Anzahl von 10.</t>
  </si>
  <si>
    <t>Wenn der in Zelle D16 eingegebene Wert für die Anzahl der festangestellten MitarbeiterInnen ≥ dem in Zelle E16 genannten Referenzwert ist, dann beträgt die erreichte Bewertung für das Unterkriterium 100%.
Wenn der in Zelle D16 eingegebene Wert &lt; dem in Zelle E16 genannten Referenzwert ist, dann beträgt die erreichte Bewertung D16/E16, also z.B. 50% bei einer Anzahl von 10.</t>
  </si>
  <si>
    <t>Wenn der in Zelle D17 eingegebene Wert für die Anzahl der festangestellten MitarbeiterInnen ≥ dem in Zelle E17 genannten Referenzwert ist, dann beträgt die erreichte Bewertung für das Unterkriterium 100%.
Wenn der in Zelle D17 eingegebene Wert &lt; dem in Zelle E17 genannten Referenzwert ist, dann beträgt die erreichte Bewertung D17/E17, also z.B. 50% bei einer Anzahl von 10.</t>
  </si>
  <si>
    <t>Wenn der in Zelle D18 eingegebene Wert für die Anzahl der festangestellten MitarbeiterInnen ≥ dem in Zelle E18 genannten Referenzwert ist, dann beträgt die erreichte Bewertung für das Unterkriterium 100%.
Wenn der in Zelle D18 eingegebene Wert &lt; dem in Zelle E18 genannten Referenzwert ist, dann beträgt die erreichte Bewertung D18/E18, also z.B. 50% bei einer Anzahl von 5.</t>
  </si>
  <si>
    <t>Seit wann (Angabe des Jahres) ist Ihr Unternehmen bzw. ein Unternehmen Ihrer Bewerbergemeinschaft, ununterbrochen den Status als SAP PartnerEdge Gold Partner ?</t>
  </si>
  <si>
    <t>Im Falle einer Bewerbergemeinschaft ist das am weitesten zurückliegende Kalenderjahr anzugeben, seit dem ein Unternehmen der Bewerbergemeinschaft ununterbrochen SAP PartnerEdge Gold Partner ist.</t>
  </si>
  <si>
    <t xml:space="preserve">Wenn der in Zelle D8 eingegebene Wert für das erläuterte Jahr ≤ dem in Zelle E8 genannten Referenzjahr ist, dann beträgt die erreichte Bewertung für das Unterkriterium 100%.
Wenn der in Zelle D8 eingegebene Jahreswert &gt; dem in Zelle E8 genannten Referenzjahr ist, dann beträgt die erreichte Bewertung für das Unterkriterium 100%-(D8-E8)*20%, also z.B. 80% für das Jahr 2019
</t>
  </si>
  <si>
    <r>
      <t xml:space="preserve">Ausfüllhinweise
</t>
    </r>
    <r>
      <rPr>
        <sz val="10"/>
        <color rgb="FF000000"/>
        <rFont val="Arial"/>
        <family val="2"/>
      </rPr>
      <t xml:space="preserve">Bitte in den Eingabezellen ein "ja" oder "nein" eintragen.
Die erbrachten Leistungen für das Transformationsprojekt zur Bereitstellung von SAP S/4HANA bei dem Referenzkunden werden mit der genannten Gewichtung für das Modul und die Projektphase gewichtet.
Die gewichteten Bewertungen für die erbrachten Leistungen je Modul und Projektphase gehen in die Gesamtbewertung für die Bereitstellung von SAP S/4HANA bzw. SAP BW/4HANA bei dem genannten Referenzkunden ein.
</t>
    </r>
  </si>
  <si>
    <t>Konzeption</t>
  </si>
  <si>
    <t>Implementierung</t>
  </si>
  <si>
    <t>Produktivsetzung</t>
  </si>
  <si>
    <t>Test</t>
  </si>
  <si>
    <t>Produktivnachbetreuung</t>
  </si>
  <si>
    <t>Rechnungswesen
(Fi, FI-AA)</t>
  </si>
  <si>
    <t>Controlling
(CO)</t>
  </si>
  <si>
    <t>Materialwirtschaft und Einkauf
(MM)</t>
  </si>
  <si>
    <t>Instandhaltung 
(PM)</t>
  </si>
  <si>
    <t>Investtionsmanagement
(IM)</t>
  </si>
  <si>
    <t>Projektabwicklung
(PS)</t>
  </si>
  <si>
    <t>Vertrieb
(SD)</t>
  </si>
  <si>
    <t>Kundenservice
(CS)</t>
  </si>
  <si>
    <t>Document Management System
(DSM)</t>
  </si>
  <si>
    <r>
      <t xml:space="preserve">Leistungen für den Referenzkunden - Bitte die geforderten Angaben ergänzen - Die Angaben werden von ONTRAS vertraulich gehandhabt.
</t>
    </r>
    <r>
      <rPr>
        <sz val="10"/>
        <color rgb="FF000000"/>
        <rFont val="Arial"/>
        <family val="2"/>
      </rPr>
      <t xml:space="preserve">Die Leistungen müssen durch den Bewerber, ein Mitglied der Bewerbergemeinschaft oder einen Eignungsleiher zum Zeitpunkt der Veröffentlichung dieses Teilnahmewettbewerbs für den Kunden erbracht worden sein. </t>
    </r>
  </si>
  <si>
    <t>Komponenten des abzulösenden SAP R/3 Systems</t>
  </si>
  <si>
    <t>Migration</t>
  </si>
  <si>
    <r>
      <t xml:space="preserve">Wie hoch war die Anzahl der Projekte am Stichtag der Veröffentlichung dieses Teilnahmewettbewerbs mit einem Umfang von jeweils mehr als 1000 Personentagen, die Ihr Unternehmen bzw. Ihre Bewerbergemeinschaft für die Konzeption und Implementierung von SAP S/4HANA-Systemen für die Ablösung von SAP R/3 basierenden ERP-Systemen mit dem Modul </t>
    </r>
    <r>
      <rPr>
        <b/>
        <sz val="11"/>
        <color theme="1"/>
        <rFont val="Arial"/>
        <family val="2"/>
      </rPr>
      <t>CS</t>
    </r>
    <r>
      <rPr>
        <sz val="11"/>
        <color theme="1"/>
        <rFont val="Arial"/>
        <family val="2"/>
      </rPr>
      <t xml:space="preserve"> erfolgreich abgeschlossen hat?</t>
    </r>
  </si>
  <si>
    <r>
      <t xml:space="preserve">Wie hoch war die Anzahl der Projekte am Stichtag der Veröffentlichung dieses Teilnahmewettbewerbs mit einem Umfang von jeweils mehr als 1000 Personentagen, die Ihr Unternehmen bzw. Ihre Bewerbergemeinschaft für die Konzeption und Implementierung von SAP S/4HANA-Systemen für die Ablösung von SAP R/3 basierenden ERP-Systemen mit dem Modul </t>
    </r>
    <r>
      <rPr>
        <b/>
        <sz val="11"/>
        <color theme="1"/>
        <rFont val="Arial"/>
        <family val="2"/>
      </rPr>
      <t>MM</t>
    </r>
    <r>
      <rPr>
        <sz val="11"/>
        <color theme="1"/>
        <rFont val="Arial"/>
        <family val="2"/>
      </rPr>
      <t xml:space="preserve"> erfolgreich abgeschlossen hat?</t>
    </r>
  </si>
  <si>
    <r>
      <t xml:space="preserve">Wie groß war die Anzahl (Vollzeitäquivalent VZÄ/ FTE full time equivalent) der in Ihrem Unternehmen bzw. Ihrer Bewerbergemeinschaft zum Stichtag der Bekanntmachung dieser Vergabe im TED festangestellten MitarbeiterInnen, die Leistungen für die Konzeption und/oder Implementierung von SAP S/4HANA-Systemen für die Ablösung des </t>
    </r>
    <r>
      <rPr>
        <b/>
        <sz val="11"/>
        <color theme="1"/>
        <rFont val="Arial"/>
        <family val="2"/>
      </rPr>
      <t xml:space="preserve">SAP Document Management Systems (DMS) </t>
    </r>
    <r>
      <rPr>
        <sz val="11"/>
        <color theme="1"/>
        <rFont val="Arial"/>
        <family val="2"/>
      </rPr>
      <t>von SAP R/3 basierenden ERP-Systemen erbracht haben?</t>
    </r>
  </si>
  <si>
    <t>Referenz 3</t>
  </si>
  <si>
    <t>P2</t>
  </si>
  <si>
    <t>Seit wann (Angabe des Jahres) ist Ihr Unternehmen bzw. ein Unternehmen Ihrer Bewerbergemeinschaft, ununterbrochen Mitglied bei der DSAG?</t>
  </si>
  <si>
    <t>Im Falle einer Bewerbergemeinschaft ist das am weitesten zurückliegende Kalenderjahr anzugeben, seit dem ein Unternehmen der Bewerbergemeinschaft ununterbrochen Mitglied bei der DSAG ist.</t>
  </si>
  <si>
    <t xml:space="preserve">Wenn der in Zelle D9 eingegebene Wert für das erläuterte Jahr ≤ dem in Zelle E9 genannten Referenzjahr ist, dann beträgt die erreichte Bewertung für das Unterkriterium 100%.
Wenn der in Zelle D9 eingegebene Jahreswert &gt; dem in Zelle E9 genannten Referenzjahr ist, dann beträgt die erreichte Bewertung für das Unterkriterium 100%-(D9-E9)*20%, also z.B. 80% für das Jahr 2019
</t>
  </si>
  <si>
    <t>Wie hoch war die Anzahl der Projekte am Stichtag der Veröffentlichung dieses Teilnahmewettbewerbs mit einem Gesamtumfang von jeweils mehr als 1000 Personentagen, die Ihr Unternehmen bzw. Ihre Bewerbergemeinschaft für die Konzeption und Implementierung von SAP S/4HANA-Systemen erfolgreich abgeschlossen hat?</t>
  </si>
  <si>
    <r>
      <t>Wie hoch war die Anzahl der Projekte am Stichtag der Veröffentlichung dieses Teilnahmewettbewerbs mit einem Gesamtumfang von jeweils mehr als 1000 Personentagen, die Ihr Unternehmen bzw. Ihre Bewerbergemeinschaft für die Konzeption und Implementierung von SAP S/4HANA-Systemen für die Ablösung von SAP R/3 basierenden ERP-Systemen mit dem Modul</t>
    </r>
    <r>
      <rPr>
        <b/>
        <sz val="11"/>
        <color theme="1"/>
        <rFont val="Arial"/>
        <family val="2"/>
      </rPr>
      <t xml:space="preserve"> FI</t>
    </r>
    <r>
      <rPr>
        <sz val="11"/>
        <color theme="1"/>
        <rFont val="Arial"/>
        <family val="2"/>
      </rPr>
      <t xml:space="preserve"> erfolgreich abgeschlossen hat?</t>
    </r>
  </si>
  <si>
    <r>
      <t xml:space="preserve">Wie hoch war die Anzahl der Projekte am Stichtag der Veröffentlichung dieses Teilnahmewettbewerbs mit einem Gesamtumfang von jeweils mehr als 1000 Personentagen, die Ihr Unternehmen bzw. Ihre Bewerbergemeinschaft für die Konzeption und Implementierung von SAP S/4HANA-Systemen für die Ablösung von SAP R/3 basierenden ERP-Systemen mit dem Modul </t>
    </r>
    <r>
      <rPr>
        <b/>
        <sz val="11"/>
        <color theme="1"/>
        <rFont val="Arial"/>
        <family val="2"/>
      </rPr>
      <t>FI-AA</t>
    </r>
    <r>
      <rPr>
        <sz val="11"/>
        <color theme="1"/>
        <rFont val="Arial"/>
        <family val="2"/>
      </rPr>
      <t xml:space="preserve"> erfolgreich abgeschlossen hat?</t>
    </r>
  </si>
  <si>
    <r>
      <t xml:space="preserve">Wie hoch war die Anzahl der Projekte am Stichtag der Veröffentlichung dieses Teilnahmewettbewerbs mit einem Gesamtumfang von jeweils mehr als 1000 Personentagen, die Ihr Unternehmen bzw. Ihre Bewerbergemeinschaft für die Konzeption und Implementierung von SAP S/4HANA-Systemen für die Ablösung von SAP R/3 basierenden ERP-Systemen mit dem Modul </t>
    </r>
    <r>
      <rPr>
        <b/>
        <sz val="11"/>
        <color theme="1"/>
        <rFont val="Arial"/>
        <family val="2"/>
      </rPr>
      <t>CO</t>
    </r>
    <r>
      <rPr>
        <sz val="11"/>
        <color theme="1"/>
        <rFont val="Arial"/>
        <family val="2"/>
      </rPr>
      <t xml:space="preserve"> erfolgreich abgeschlossen hat?</t>
    </r>
  </si>
  <si>
    <r>
      <t xml:space="preserve">Wie hoch war die Anzahl der Projekte am Stichtag der Veröffentlichung dieses Teilnahmewettbewerbs mit einem Gesamtumfang von jeweils mehr als 1000 Personentagen, die Ihr Unternehmen bzw. Ihre Bewerbergemeinschaft für die Konzeption und Implementierung von SAP S/4HANA-Systemen für die Ablösung von SAP R/3 basierenden ERP-Systemen mit dem Modul </t>
    </r>
    <r>
      <rPr>
        <b/>
        <sz val="11"/>
        <color theme="1"/>
        <rFont val="Arial"/>
        <family val="2"/>
      </rPr>
      <t>IM</t>
    </r>
    <r>
      <rPr>
        <sz val="11"/>
        <color theme="1"/>
        <rFont val="Arial"/>
        <family val="2"/>
      </rPr>
      <t xml:space="preserve"> erfolgreich abgeschlossen hat?</t>
    </r>
  </si>
  <si>
    <r>
      <t xml:space="preserve">Wie hoch war die Anzahl der Projekte am Stichtag der Veröffentlichung dieses Teilnahmewettbewerbs mit einem Gesamtumfang von jeweils mehr als 1000 Personentagen, die Ihr Unternehmen bzw. Ihre Bewerbergemeinschaft für die Konzeption und Implementierung von SAP S/4HANA-Systemen für die Ablösung von SAP R/3 basierenden ERP-Systemen mit dem Modul </t>
    </r>
    <r>
      <rPr>
        <b/>
        <sz val="11"/>
        <color theme="1"/>
        <rFont val="Arial"/>
        <family val="2"/>
      </rPr>
      <t>PM</t>
    </r>
    <r>
      <rPr>
        <sz val="11"/>
        <color theme="1"/>
        <rFont val="Arial"/>
        <family val="2"/>
      </rPr>
      <t xml:space="preserve"> erfolgreich abgeschlossen hat?</t>
    </r>
  </si>
  <si>
    <r>
      <t xml:space="preserve">Wie hoch war die Anzahl der Projekte am Stichtag der Veröffentlichung dieses Teilnahmewettbewerbs mit einem Gesamtumfang von jeweils mehr als 1000 Personentagen, die Ihr Unternehmen bzw. Ihre Bewerbergemeinschaft für die Konzeption und Implementierung von SAP S/4HANA-Systemen für die Ablösung von SAP R/3 basierenden ERP-Systemen mit dem Modul </t>
    </r>
    <r>
      <rPr>
        <b/>
        <sz val="11"/>
        <color theme="1"/>
        <rFont val="Arial"/>
        <family val="2"/>
      </rPr>
      <t>PS</t>
    </r>
    <r>
      <rPr>
        <sz val="11"/>
        <color theme="1"/>
        <rFont val="Arial"/>
        <family val="2"/>
      </rPr>
      <t xml:space="preserve"> erfolgreich abgeschlossen hat?</t>
    </r>
  </si>
  <si>
    <r>
      <t xml:space="preserve">Wie hoch war die Anzahl der Projekte am Stichtag der Veröffentlichung dieses Teilnahmewettbewerbs mit einem Gesamtumfang von jeweils mehr als 1000 Personentagen, die Ihr Unternehmen bzw. Ihre Bewerbergemeinschaft für die Konzeption und Implementierung von SAP S/4HANA-Systemen für die Ablösung von SAP R/3 basierenden ERP-Systemen mit dem Modul </t>
    </r>
    <r>
      <rPr>
        <b/>
        <sz val="11"/>
        <color theme="1"/>
        <rFont val="Arial"/>
        <family val="2"/>
      </rPr>
      <t>SD</t>
    </r>
    <r>
      <rPr>
        <sz val="11"/>
        <color theme="1"/>
        <rFont val="Arial"/>
        <family val="2"/>
      </rPr>
      <t xml:space="preserve"> erfolgreich abgeschlossen hat?</t>
    </r>
  </si>
  <si>
    <r>
      <t xml:space="preserve">Wie hoch war die Anzahl der Projekte am Stichtag der Veröffentlichung dieses Teilnahmewettbewerbs mit einem Gesamtumfang von jeweils mehr als 1000 Personentagen, die Ihr Unternehmen bzw. Ihre Bewerbergemeinschaft für die Konzeption und Implementierung von SAP S/4HANA-Systemen für die Ablösung von SAP R/3 basierenden ERP-Systemen mit dem </t>
    </r>
    <r>
      <rPr>
        <b/>
        <sz val="11"/>
        <color theme="1"/>
        <rFont val="Arial"/>
        <family val="2"/>
      </rPr>
      <t>SAP Document Management System</t>
    </r>
    <r>
      <rPr>
        <sz val="11"/>
        <color theme="1"/>
        <rFont val="Arial"/>
        <family val="2"/>
      </rPr>
      <t xml:space="preserve"> erfolgreich abgeschlossen hat?</t>
    </r>
  </si>
  <si>
    <t>Wenn der in Zelle D8 eingegebene Wert für die Anzahl der Auftraggeber Jahr ≥ dem in Zelle E8 genannten Referenzwert ist, dann beträgt die erreichte Bewertung für das Unterkriterium 100%.
Wenn der in Zelle D8 eingegebene Wert &lt; dem in Zelle E8 genannten Referenzwert ist, dann beträgt die erreichte Bewertung D8/E8, also z.B. 50% bei einer Anzahl von 3.</t>
  </si>
  <si>
    <t>Gewichtung für das Unter-Unterkriterium</t>
  </si>
  <si>
    <t>R1</t>
  </si>
  <si>
    <t>R2</t>
  </si>
  <si>
    <t>R3</t>
  </si>
  <si>
    <t>R4</t>
  </si>
  <si>
    <t>R5</t>
  </si>
  <si>
    <t>R6</t>
  </si>
  <si>
    <t xml:space="preserve">Leistungen gemäß Kurzfasung der Leistungsbeschreibung </t>
  </si>
  <si>
    <t>Welcher Ansprechpartner kann auf Seiten des Kunden auf Wunsch der ONTRAS in einem Interview Auskunft über Umfang und Qualität der erbrachten Lieferungen Leistungen erteilen?</t>
  </si>
  <si>
    <t>ONTRAS Gastransport GmbH
Vergabeverfahren 
ONTRAS-2023-0008 - SAP S/4HANA</t>
  </si>
  <si>
    <t>Ausfüllhinweise
Teilnahmewettbewerb
Eignungsbewertungsmatrix</t>
  </si>
  <si>
    <t>Document Management System
(DMS)</t>
  </si>
  <si>
    <t>Investitionsmanagement
(IM)</t>
  </si>
  <si>
    <t>Erreichte gewichtete Bewertung Referenzen*</t>
  </si>
  <si>
    <t>*Diese Bewertung ist nur relevant, wenn mehrere Bewerber/Bewerbergemeinschaften eine gleichhohe Gesamtbewertung aller Oberkriterien/Referenzen erhalten haben. Erläuterungen hierzu sind der Bewerberinformation zu entnehmen.</t>
  </si>
  <si>
    <t xml:space="preserve">bitte tragen Sie ein ja ein, falls für den Referenzkunden im Rahmen des Projekts Leistungen für die Konzeption des Moduls FI, FI-AA erbracht haben; ansonsten ein nein </t>
  </si>
  <si>
    <t xml:space="preserve">bitte tragen Sie ein ja ein, falls für den Referenzkunden im Rahmen des Projekts Leistungen für die Konzeption des Moduls CO erbracht haben; ansonsten ein nein </t>
  </si>
  <si>
    <t xml:space="preserve">bitte tragen Sie ein ja ein, falls für den Referenzkunden im Rahmen des Projekts Leistungen für die Konzeption des Moduls MM erbracht haben; ansonsten ein nein </t>
  </si>
  <si>
    <t xml:space="preserve">bitte tragen Sie ein ja ein, falls für den Referenzkunden im Rahmen des Projekts Leistungen für die Konzeption des Moduls PM erbracht haben; ansonsten ein nein </t>
  </si>
  <si>
    <t xml:space="preserve">bitte tragen Sie ein ja ein, falls für den Referenzkunden im Rahmen des Projekts Leistungen für die Konzeption des Moduls IM erbracht haben; ansonsten ein nein </t>
  </si>
  <si>
    <t xml:space="preserve">bitte tragen Sie ein ja ein, falls für den Referenzkunden im Rahmen des Projekts Leistungen für die Konzeption des Moduls PS erbracht haben; ansonsten ein nein </t>
  </si>
  <si>
    <t xml:space="preserve">bitte tragen Sie ein ja ein, falls für den Referenzkunden im Rahmen des Projekts Leistungen für die Konzeption des Moduls SD erbracht haben; ansonsten ein nein </t>
  </si>
  <si>
    <t xml:space="preserve">bitte tragen Sie ein ja ein, falls für den Referenzkunden im Rahmen des Projekts Leistungen für die Konzeption des Moduls CS erbracht haben; ansonsten ein nein </t>
  </si>
  <si>
    <t xml:space="preserve">bitte tragen Sie ein ja ein, falls für den Referenzkunden im Rahmen des Projekts Leistungen für die Konzeption des DMS erbracht haben; ansonsten ein nein </t>
  </si>
  <si>
    <t xml:space="preserve">bitte tragen Sie ein ja ein, falls für den Referenzkunden im Rahmen des Projekts Leistungen für die Implementierung des Moduls FI, FI-AA erbracht haben; ansonsten ein nein </t>
  </si>
  <si>
    <t xml:space="preserve">bitte tragen Sie ein ja ein, falls für den Referenzkunden im Rahmen des Projekts Leistungen für die Implementierung des Moduls CO erbracht haben; ansonsten ein nein </t>
  </si>
  <si>
    <t xml:space="preserve">bitte tragen Sie ein ja ein, falls für den Referenzkunden im Rahmen des Projekts Leistungen für die Implementierung des Moduls MM erbracht haben; ansonsten ein nein </t>
  </si>
  <si>
    <t xml:space="preserve">bitte tragen Sie ein ja ein, falls für den Referenzkunden im Rahmen des Projekts Leistungen für die Implementierung des Moduls PM erbracht haben; ansonsten ein nein </t>
  </si>
  <si>
    <t xml:space="preserve">bitte tragen Sie ein ja ein, falls für den Referenzkunden im Rahmen des Projekts Leistungen für die Implementierung des Moduls IM erbracht haben; ansonsten ein nein </t>
  </si>
  <si>
    <t xml:space="preserve">bitte tragen Sie ein ja ein, falls für den Referenzkunden im Rahmen des Projekts Leistungen für die Implementierung des Moduls PS erbracht haben; ansonsten ein nein </t>
  </si>
  <si>
    <t xml:space="preserve">bitte tragen Sie ein ja ein, falls für den Referenzkunden im Rahmen des Projekts Leistungen für die Implementierung des Moduls SD erbracht haben; ansonsten ein nein </t>
  </si>
  <si>
    <t xml:space="preserve">bitte tragen Sie ein ja ein, falls für den Referenzkunden im Rahmen des Projekts Leistungen für die Implementierung des Moduls CS erbracht haben; ansonsten ein nein </t>
  </si>
  <si>
    <t xml:space="preserve">bitte tragen Sie ein ja ein, falls für den Referenzkunden im Rahmen des Projekts Leistungen für die Implementierung des DMS erbracht haben; ansonsten ein nein </t>
  </si>
  <si>
    <t xml:space="preserve">bitte tragen Sie ein ja ein, falls für den Referenzkunden im Rahmen des Projekts Leistungen für den Test des Moduls FI, FI-AA erbracht haben; ansonsten ein nein </t>
  </si>
  <si>
    <t xml:space="preserve">bitte tragen Sie ein ja ein, falls für den Referenzkunden im Rahmen des Projekts Leistungen für den Test des Moduls CO erbracht haben; ansonsten ein nein </t>
  </si>
  <si>
    <t xml:space="preserve">bitte tragen Sie ein ja ein, falls für den Referenzkunden im Rahmen des Projekts Leistungen für den Test des Moduls MM erbracht haben; ansonsten ein nein </t>
  </si>
  <si>
    <t xml:space="preserve">bitte tragen Sie ein ja ein, falls für den Referenzkunden im Rahmen des Projekts Leistungen für den Test des Moduls PM erbracht haben; ansonsten ein nein </t>
  </si>
  <si>
    <t xml:space="preserve">bitte tragen Sie ein ja ein, falls für den Referenzkunden im Rahmen des Projekts Leistungen für den Test des Moduls IM erbracht haben; ansonsten ein nein </t>
  </si>
  <si>
    <t xml:space="preserve">bitte tragen Sie ein ja ein, falls für den Referenzkunden im Rahmen des Projekts Leistungen für den Test des Moduls PS erbracht haben; ansonsten ein nein </t>
  </si>
  <si>
    <t xml:space="preserve">bitte tragen Sie ein ja ein, falls für den Referenzkunden im Rahmen des Projekts Leistungen für den Test des Moduls SD erbracht haben; ansonsten ein nein </t>
  </si>
  <si>
    <t xml:space="preserve">bitte tragen Sie ein ja ein, falls für den Referenzkunden im Rahmen des Projekts Leistungen für den Test des Moduls CS erbracht haben; ansonsten ein nein </t>
  </si>
  <si>
    <t xml:space="preserve">bitte tragen Sie ein ja ein, falls für den Referenzkunden im Rahmen des Projekts Leistungen für den Test des DMS erbracht haben; ansonsten ein nein </t>
  </si>
  <si>
    <t xml:space="preserve">bitte tragen Sie ein ja ein, falls für den Referenzkunden im Rahmen des Projekts Leistungen für die Migration des Moduls FI, FI-AA erbracht haben; ansonsten ein nein </t>
  </si>
  <si>
    <t xml:space="preserve">bitte tragen Sie ein ja ein, falls für den Referenzkunden im Rahmen des Projekts Leistungen für die Migration des Moduls CO erbracht haben; ansonsten ein nein </t>
  </si>
  <si>
    <t xml:space="preserve">bitte tragen Sie ein ja ein, falls für den Referenzkunden im Rahmen des Projekts Leistungen für die Migration des Moduls MM erbracht haben; ansonsten ein nein </t>
  </si>
  <si>
    <t xml:space="preserve">bitte tragen Sie ein ja ein, falls für den Referenzkunden im Rahmen des Projekts Leistungen für die Migration des Moduls PM erbracht haben; ansonsten ein nein </t>
  </si>
  <si>
    <t xml:space="preserve">bitte tragen Sie ein ja ein, falls für den Referenzkunden im Rahmen des Projekts Leistungen für die Migration des Moduls IM erbracht haben; ansonsten ein nein </t>
  </si>
  <si>
    <t xml:space="preserve">bitte tragen Sie ein ja ein, falls für den Referenzkunden im Rahmen des Projekts Leistungen für die Migration des Moduls PS erbracht haben; ansonsten ein nein </t>
  </si>
  <si>
    <t xml:space="preserve">bitte tragen Sie ein ja ein, falls für den Referenzkunden im Rahmen des Projekts Leistungen für die Migration des Moduls SD erbracht haben; ansonsten ein nein </t>
  </si>
  <si>
    <t xml:space="preserve">bitte tragen Sie ein ja ein, falls für den Referenzkunden im Rahmen des Projekts Leistungen für die Migration des Moduls CS erbracht haben; ansonsten ein nein </t>
  </si>
  <si>
    <t xml:space="preserve">bitte tragen Sie ein ja ein, falls für den Referenzkunden im Rahmen des Projekts Leistungen für die Migration des DMS erbracht haben; ansonsten ein nein </t>
  </si>
  <si>
    <t xml:space="preserve">bitte tragen Sie ein ja ein, falls für den Referenzkunden im Rahmen des Projekts Leistungen für die Produktivsetzung des Moduls FI, FI-AA erbracht haben; ansonsten ein nein </t>
  </si>
  <si>
    <t xml:space="preserve">bitte tragen Sie ein ja ein, falls für den Referenzkunden im Rahmen des Projekts Leistungen für die Produktivsetzung des Moduls CO erbracht haben; ansonsten ein nein </t>
  </si>
  <si>
    <t xml:space="preserve">bitte tragen Sie ein ja ein, falls für den Referenzkunden im Rahmen des Projekts Leistungen für die Produktivsetzung des Moduls MM erbracht haben; ansonsten ein nein </t>
  </si>
  <si>
    <t xml:space="preserve">bitte tragen Sie ein ja ein, falls für den Referenzkunden im Rahmen des Projekts Leistungen für die Produktivsetzung des Moduls PM erbracht haben; ansonsten ein nein </t>
  </si>
  <si>
    <t xml:space="preserve">bitte tragen Sie ein ja ein, falls für den Referenzkunden im Rahmen des Projekts Leistungen für die Produktivsetzung des Moduls IM erbracht haben; ansonsten ein nein </t>
  </si>
  <si>
    <t xml:space="preserve">bitte tragen Sie ein ja ein, falls für den Referenzkunden im Rahmen des Projekts Leistungen für die Produktivsetzung des Moduls PS erbracht haben; ansonsten ein nein </t>
  </si>
  <si>
    <t xml:space="preserve">bitte tragen Sie ein ja ein, falls für den Referenzkunden im Rahmen des Projekts Leistungen für die Produktivsetzung des Moduls SD erbracht haben; ansonsten ein nein </t>
  </si>
  <si>
    <t xml:space="preserve">bitte tragen Sie ein ja ein, falls für den Referenzkunden im Rahmen des Projekts Leistungen für die Produktivsetzung des Moduls CS erbracht haben; ansonsten ein nein </t>
  </si>
  <si>
    <t xml:space="preserve">bitte tragen Sie ein ja ein, falls für den Referenzkunden im Rahmen des Projekts Leistungen für die Produktivsetzung des DMS erbracht haben; ansonsten ein nein </t>
  </si>
  <si>
    <t xml:space="preserve">bitte tragen Sie ein ja ein, falls für den Referenzkunden im Rahmen des Projekts Leistungen für die Produktivnachbetreuung des Moduls FI, FI-AA erbracht haben; ansonsten ein nein </t>
  </si>
  <si>
    <t xml:space="preserve">bitte tragen Sie ein ja ein, falls für den Referenzkunden im Rahmen des Projekts Leistungen für die Produktivnachbetreuung des Moduls CO erbracht haben; ansonsten ein nein </t>
  </si>
  <si>
    <t xml:space="preserve">bitte tragen Sie ein ja ein, falls für den Referenzkunden im Rahmen des Projekts Leistungen für die Produktivnachbetreuung des Moduls MM erbracht haben; ansonsten ein nein </t>
  </si>
  <si>
    <t xml:space="preserve">bitte tragen Sie ein ja ein, falls für den Referenzkunden im Rahmen des Projekts Leistungen für die Produktivnachbetreuung des Moduls PM erbracht haben; ansonsten ein nein </t>
  </si>
  <si>
    <t xml:space="preserve">bitte tragen Sie ein ja ein, falls für den Referenzkunden im Rahmen des Projekts Leistungen für die Produktivnachbetreuung des Moduls IM erbracht haben; ansonsten ein nein </t>
  </si>
  <si>
    <t xml:space="preserve">bitte tragen Sie ein ja ein, falls für den Referenzkunden im Rahmen des Projekts Leistungen für die Produktivnachbetreuung des Moduls PS erbracht haben; ansonsten ein nein </t>
  </si>
  <si>
    <t xml:space="preserve">bitte tragen Sie ein ja ein, falls für den Referenzkunden im Rahmen des Projekts Leistungen für die Produktivnachbetreuung des Moduls SD erbracht haben; ansonsten ein nein </t>
  </si>
  <si>
    <t xml:space="preserve">bitte tragen Sie ein ja ein, falls für den Referenzkunden im Rahmen des Projekts Leistungen für die Produktivnachbetreuung des Moduls CS erbracht haben; ansonsten ein nein </t>
  </si>
  <si>
    <t xml:space="preserve">bitte tragen Sie ein ja ein, falls für den Referenzkunden im Rahmen des Projekts Leistungen für die Produktivnachbetreuung des DMS erbracht haben; ansonsten ein nein </t>
  </si>
  <si>
    <t xml:space="preserve">bitte tragen Sie ein ja ein, falls für den Referenzkunden im Rahmen des Projekts Leistungen für die Konzeption des DSM erbracht haben; ansonsten ein nein </t>
  </si>
  <si>
    <t xml:space="preserve">bitte tragen Sie ein ja ein, falls für den Referenzkunden im Rahmen des Projekts Leistungen für die Implementierung des DSM erbracht haben; ansonsten ein nein </t>
  </si>
  <si>
    <t xml:space="preserve">bitte tragen Sie ein ja ein, falls für den Referenzkunden im Rahmen des Projekts Leistungen für den Test des DSM erbracht haben; ansonsten ein nein </t>
  </si>
  <si>
    <t xml:space="preserve">bitte tragen Sie ein ja ein, falls für den Referenzkunden im Rahmen des Projekts Leistungen für die Migration des DSM erbracht haben; ansonsten ein nein </t>
  </si>
  <si>
    <t xml:space="preserve">bitte tragen Sie ein ja ein, falls für den Referenzkunden im Rahmen des Projekts Leistungen für die Produktivsetzung des DSM erbracht haben; ansonsten ein nein </t>
  </si>
  <si>
    <t xml:space="preserve">bitte tragen Sie ein ja ein, falls für den Referenzkunden im Rahmen des Projekts Leistungen für die Produktivnachbetreuung des DSM erbracht haben; ansonsten ein nein </t>
  </si>
  <si>
    <r>
      <t xml:space="preserve">Gemeint ist der Umsatz gemäß der Definition im §277 HGB.
Im Falle einer Bewerbergemeinschaft bezieht sich der Umsatz auf den konsolidierten Umsatz der Unternehmen der Bewerbergemeinschaft in ihrer Gesamtheit.
Wenn das Geschäftsjahr eines Bewerbers vom Kalenderjahr abweicht, dann ist keine Umrechnung des Umsatzes auf ein Kalenderjahr erforderlich. 
Falls die Geschäftsjahre der Unternehmen einer Bewerbergemeinschaft voneinander abweichen, dann ist der Umsatz für das letzte Kalenderjahr anzugeben, für welches geprüfte Jahresabschlüsse aller Unternehmen der Bewerbergemeinschaft bereits vorliegen.
Als Leistungen für die Konzeption und Implementierung von SAP S/4HANA sind nur solche Leistungen zu berücksichtigen, die gemäß der Bewerberinformation und der dieser als Anlage beigefügten </t>
    </r>
    <r>
      <rPr>
        <i/>
        <sz val="11"/>
        <color theme="1"/>
        <rFont val="Arial"/>
        <family val="2"/>
      </rPr>
      <t>Kurzfassung Lastenheft</t>
    </r>
    <r>
      <rPr>
        <sz val="11"/>
        <color theme="1"/>
        <rFont val="Arial"/>
        <family val="2"/>
      </rPr>
      <t xml:space="preserve">  im Scope dieses Vergabeverfahrens sind.</t>
    </r>
  </si>
  <si>
    <r>
      <t xml:space="preserve">Gemeint ist der Umsatz gemäß der Definition im §277 HGB.
Im Falle einer Bewerbergemeinschaft bezieht sich der Umsatz auf den konsolidierten Umsatz der Unternehmen der Bewerbergemeinschaft in ihrer Gesamtheit.
Wenn das Geschäftsjahr eines Bewerbers vom Kalenderjahr abweicht, dann ist keine Umrechnung des Umsatzes auf ein Kalenderjahr erforderlich. 
Falls die Geschäftsjahre der Unternehmen einer Bewerbergemeinschaft voneinander abweichen, dann ist der Umsatz für das letzte Kalenderjahr anzugeben, für welches geprüfte Jahresabschlüsse aller Unternehmen der Bewerbergemeinschaft bereits vorliegen.
Als Leistungen für die Konzeption und Implementierung von SAP S/4HANA sind nur solche Leistungen zu berücksichtigen, die gemäß der Bewerberinformation und der dieser als Anlage beigefügten </t>
    </r>
    <r>
      <rPr>
        <i/>
        <sz val="11"/>
        <color theme="1"/>
        <rFont val="Arial"/>
        <family val="2"/>
      </rPr>
      <t>Kurzfassung Lastenheft</t>
    </r>
    <r>
      <rPr>
        <sz val="11"/>
        <color theme="1"/>
        <rFont val="Arial"/>
        <family val="2"/>
      </rPr>
      <t xml:space="preserve">  im Scope dieses Vergabeverfahrens sind.
</t>
    </r>
  </si>
  <si>
    <r>
      <t xml:space="preserve">Im Falle einer Bewerbergemeinschaft ist das am weitesten zurückliegende Kalenderjahr anzugeben, in dem ein Unternehmen der Bewerbergemeinschaft Leistungen für die Konzeption und Implementierung von SAP-basierten ERP-Systemen erbracht hat.
Als Leistungen für die Konzeption und Implementierung von ERP-Systemen sind nur solche Leistungen zu berücksichtigen, die gemäß der Bewerberinformation und der dieser als Anlage beigefügten </t>
    </r>
    <r>
      <rPr>
        <i/>
        <sz val="11"/>
        <color theme="1"/>
        <rFont val="Arial"/>
        <family val="2"/>
      </rPr>
      <t>Kurzfassung Lastenheft</t>
    </r>
    <r>
      <rPr>
        <sz val="11"/>
        <color theme="1"/>
        <rFont val="Arial"/>
        <family val="2"/>
      </rPr>
      <t xml:space="preserve"> im Scope dieses Vergabeverfahrens sind.
</t>
    </r>
  </si>
  <si>
    <r>
      <t xml:space="preserve">Im Falle einer Bewerbergemeinschaft ist die Gesamtsumme der Kundenunternehmen anzugeben, für das ein Unternehmen der Bewerbergemeinschaft Leistungen für die Konzeption und Implementierung von SAP S/4HANA-Systeme am Stichtag der Bekanntmachung dieses Teilnahmewettbewerbs im TED erbracht hat.
Falls zwei Unternehmen einer Bewerbergemeinschaft für das selbe Kundenunternehmen am Stichtag der Bekanntmachung dieses Teilnahmewettbewerbs im TED erbracht haben, dann ist dieses Kundenunternehmen nur einmal in der Anzahl zu berücksichtigen.
Als Leistungen für die Konzeption und Implementierung von SAP S/4HANA sind nur solche Leistungen zu berücksichtigen, die gemäß der Bewerberinformation und der dieser als Anlage beigefügten </t>
    </r>
    <r>
      <rPr>
        <i/>
        <sz val="11"/>
        <color theme="1"/>
        <rFont val="Arial"/>
        <family val="2"/>
      </rPr>
      <t>Kurzfassung Lastenheft</t>
    </r>
    <r>
      <rPr>
        <sz val="11"/>
        <color theme="1"/>
        <rFont val="Arial"/>
        <family val="2"/>
      </rPr>
      <t xml:space="preserve"> im Scope dieses Vergabeverfahrens sind.</t>
    </r>
  </si>
  <si>
    <r>
      <t xml:space="preserve">Im Falle einer Bewerbergemeinschaft ist die Gesamtsumme der Kundenunternehmen anzugeben, die als neue Auftraggeber für die Erbringung von Leistungen für die Konzeption und Implementierung von S/4HANA-Systemen in den letzten drei abgeschlossenen Geschäftsjahren gewonnen wurden.
Falls zwei Unternehmen einer Bewerbergemeinschaft dasselbe Kundenunternehmen in den letzten drei abgeschlossenen Geschäftsjahren ale neuen Kunden für die Konzeption und Implementierung von SAP S/4HANA-Systemen gewonnen haben, dann ist dieses Kundenunternehmen nur einmal in der Anzahl zu berücksichtigen.
Als Leistungen für die Konzeption und Implementierung von ERP-Systemen sind nur solche Leistungen zu </t>
    </r>
    <r>
      <rPr>
        <i/>
        <sz val="11"/>
        <color theme="1"/>
        <rFont val="Arial"/>
        <family val="2"/>
      </rPr>
      <t>berücksichtigen, die gemäß der Bewerberinformation und der dieser als Anlage beigefügten Kurzfassung Lastenheft</t>
    </r>
    <r>
      <rPr>
        <sz val="11"/>
        <color theme="1"/>
        <rFont val="Arial"/>
        <family val="2"/>
      </rPr>
      <t xml:space="preserve"> im Scope dieses Vergabeverfahrens sind.</t>
    </r>
  </si>
  <si>
    <r>
      <t xml:space="preserve">Im Falle einer Bewerbergemeinschaft ist die Gesamtsumme der erfolgreich am Stichtag der Veröffentlichung dieses Teilnahmewettbewerbs abgeschlossenen Projekte zur Konzeption und Implementierung von SAP S/4HANA-Systemen mit einem Umfang von jeweils mehr als 1000 Personentagen anzugeben, für das ein Unternehmen der Bewerbergemeinschaft Leistungen für die Konzeption und Implementierung von SAP S/4HANA-Systemen erbracht hat.
Falls zwei Unternehmen einer Bewerbergemeinschaft für das selbe Kundenunternehmen in dem glechem Projekt Leistungen für die Konzeption und Implementierung eines SAP S/4HANA-Systems erbracht haben, dann ist dieses Projekt nur einmal in der Anzahl zu berücksichtigen.
Als Leistungen für die Konzeption und Implementierung von SAP S/4HANA sind nur solche Leistungen zu berücksichtigen, die gemäß der Bewerberinformation und der dieser als Anlage beigefügten </t>
    </r>
    <r>
      <rPr>
        <i/>
        <sz val="11"/>
        <color theme="1"/>
        <rFont val="Arial"/>
        <family val="2"/>
      </rPr>
      <t xml:space="preserve">Kurzfassung Lastenheft </t>
    </r>
    <r>
      <rPr>
        <sz val="11"/>
        <color theme="1"/>
        <rFont val="Arial"/>
        <family val="2"/>
      </rPr>
      <t>im Scope dieses Vergabeverfahrens sind.</t>
    </r>
  </si>
  <si>
    <r>
      <t xml:space="preserve">Im Falle einer Bewerbergemeinschaft ist die Gesamtsumme der erfolgreich am Stichtag der Veröffentlichung dieses Teilnahmewettbewerbs abgeschlossenen Projekte zur Konzeption und Implementierung von SAP S/4HANA-Systemen mit einem Umfang von jeweils mehr als 1000 Personentagen anzugeben, für das ein Unternehmen der Bewerbergemeinschaft Leistungen für die Konzeption und Implementierung eines SAP S/4HANA-Systems zur Ablösung eines SAP R/3-basierenden ERP-Systems mit dem Modul FI erbracht hat.
Falls zwei Unternehmen einer Bewerbergemeinschaft für das selbe Kundenunternehmen in dem glechem Projekt Leistungen für die Konzeption und Implementierung eines SAP S/4HANA-Systems für die Ablösung eines SAP R/3-basierenden ERP-Systems mit dem Modul FI erbracht haben, dann ist dieses Projekt nur einmal in der Anzahl zu berücksichtigen.
Als Leistungen für die Konzeption und Implementierung von SAP S/4HANA sind nur solche Leistungen zu berücksichtigen, die gemäß der Bewerberinformation und der dieser als Anlage beigefügten </t>
    </r>
    <r>
      <rPr>
        <i/>
        <sz val="11"/>
        <color theme="1"/>
        <rFont val="Arial"/>
        <family val="2"/>
      </rPr>
      <t>Kurzfassung Lastenheft</t>
    </r>
    <r>
      <rPr>
        <sz val="11"/>
        <color theme="1"/>
        <rFont val="Arial"/>
        <family val="2"/>
      </rPr>
      <t xml:space="preserve"> im Scope dieses Vergabeverfahrens sind.</t>
    </r>
  </si>
  <si>
    <r>
      <t xml:space="preserve">Im Falle einer Bewerbergemeinschaft ist die Gesamtsumme der erfolgreich am Stichtag der Veröffentlichung dieses Teilnahmewettbewerbs abgeschlossenen Projekte zur Konzeption und Implementierung von SAP S/4HANA-Systemen mit einem Umfang von jeweils mehr als 1000 Personentagen anzugeben, für das ein Unternehmen der Bewerbergemeinschaft Leistungen für die Konzeption und Implementierung eines SAP S/4HANA-Systems zur Ablösung eines SAP R/3-basierenden ERP-Systems mit dem Modul FI-AA erbracht hat.
Falls zwei Unternehmen einer Bewerbergemeinschaft für das selbe Kundenunternehmen in dem glechem Projekt Leistungen für die Konzeption und Implementierung eines SAP S/4HANA-Systems für die Ablösung eines SAP R/3-basierenden ERP-Systems mit dem Modul FI-AA erbracht haben, dann ist dieses Projekt nur einmal in der Anzahl zu berücksichtigen.
Als Leistungen für die Konzeption und Implementierung von SAP S/4HANA sind nur solche Leistungen zu berücksichtigen, die gemäß der Bewerberinformation und der dieser als Anlage beigefügten </t>
    </r>
    <r>
      <rPr>
        <i/>
        <sz val="11"/>
        <color theme="1"/>
        <rFont val="Arial"/>
        <family val="2"/>
      </rPr>
      <t>Kurzfassung Lastenheft</t>
    </r>
    <r>
      <rPr>
        <sz val="11"/>
        <color theme="1"/>
        <rFont val="Arial"/>
        <family val="2"/>
      </rPr>
      <t xml:space="preserve"> im Scope dieses Vergabeverfahrens sind.</t>
    </r>
  </si>
  <si>
    <r>
      <t xml:space="preserve">Im Falle einer Bewerbergemeinschaft ist die Gesamtsumme der erfolgreich am Stichtag der Veröffentlichung dieses Teilnahmewettbewerbs abgeschlossenen Projekte zur Konzeption und Implementierung von SAP S/4HANA-Systemen mit einem Umfang von jeweils mehr als 1000 Personentagen anzugeben, für das ein Unternehmen der Bewerbergemeinschaft Leistungen für die Konzeption und Implementierung eines SAP S/4HANA-Systems zur Ablösung eines SAP R/3-basierenden ERP-Systems mit dem Modul CO erbracht hat.
Falls zwei Unternehmen einer Bewerbergemeinschaft für das selbe Kundenunternehmen in dem glechem Projekt Leistungen für die Konzeption und Implementierung eines SAP S/4HANA-Systems für die Ablösung eines SAP R/3-basierenden ERP-Systems mit dem Modul CO erbracht haben, dann ist dieses Projekt nur einmal in der Anzahl zu berücksichtigen.
Als Leistungen für die Konzeption und Implementierung von SAP S/4HANA sind nur solche Leistungen zu berücksichtigen, die gemäß der Bewerberinformation und der dieser als Anlage beigefügten </t>
    </r>
    <r>
      <rPr>
        <i/>
        <sz val="11"/>
        <color theme="1"/>
        <rFont val="Arial"/>
        <family val="2"/>
      </rPr>
      <t>Kurzfassung Lastenheft</t>
    </r>
    <r>
      <rPr>
        <sz val="11"/>
        <color theme="1"/>
        <rFont val="Arial"/>
        <family val="2"/>
      </rPr>
      <t xml:space="preserve">  im Scope dieses Vergabeverfahrens sind.</t>
    </r>
  </si>
  <si>
    <r>
      <t xml:space="preserve">Im Falle einer Bewerbergemeinschaft ist die Gesamtsumme der erfolgreich am Stichtag der Veröffentlichung dieses Teilnahmewettbewerbs abgeschlossenen Projekte zur Konzeption und Implementierung von SAP S/4HANA-Systemen mit einem Umfang von jeweils mehr als 1000 Personentagen anzugeben, für das ein Unternehmen der Bewerbergemeinschaft Leistungen für die Konzeption und Implementierung eines SAP S/4HANA-Systems zur Ablösung eines SAP R/3-basierenden ERP-Systems mit dem Modul IM erbracht hat.
Falls zwei Unternehmen einer Bewerbergemeinschaft für das selbe Kundenunternehmen in dem glechem Projekt Leistungen für die Konzeption und Implementierung eines SAP S/4HANA-Systems für die Ablösung eines SAP R/3-basierenden ERP-Systems mit dem Modul IM erbracht haben, dann ist dieses Projekt nur einmal in der Anzahl zu berücksichtigen.
Als Leistungen für die Konzeption und Implementierung von SAP S/4HANA sind nur solche Leistungen zu berücksichtigen, die gemäß der Bewerberinformation und der dieser als Anlage beigefügten </t>
    </r>
    <r>
      <rPr>
        <i/>
        <sz val="11"/>
        <color theme="1"/>
        <rFont val="Arial"/>
        <family val="2"/>
      </rPr>
      <t>Kurzfassung Lastenheft</t>
    </r>
    <r>
      <rPr>
        <sz val="11"/>
        <color theme="1"/>
        <rFont val="Arial"/>
        <family val="2"/>
      </rPr>
      <t xml:space="preserve"> im Scope dieses Vergabeverfahrens sind.</t>
    </r>
  </si>
  <si>
    <r>
      <t xml:space="preserve">Im Falle einer Bewerbergemeinschaft ist die Gesamtsumme der erfolgreich am Stichtag der Veröffentlichung dieses Teilnahmewettbewerbs abgeschlossenen Projekte zur Konzeption und Implementierung von SAP S/4HANA-Systemen mit einem Umfang von jeweils mehr als 1000 Personentagen anzugeben, für das ein Unternehmen der Bewerbergemeinschaft Leistungen für die Konzeption und Implementierung eines SAP S/4HANA-Systems zur Ablösung eines SAP R/3-basierenden ERP-Systeme mit dem Modul PS erbracht hat.
Falls zwei Unternehmen einer Bewerbergemeinschaft für das selbe Kundenunternehmen in dem glechem Projekt Leistungen für die Konzeption und Implementierung eines SAP S/4HANA-Systems für die Ablösung eines SAP R/3-basierenden ERP-Systems mit dem Modul PS erbracht haben, dann ist dieses Projekt nur einmal in der Anzahl zu berücksichtigen.
Als Leistungen für die Konzeption und Implementierung von SAP S/4HANA sind nur solche Leistungen zu berücksichtigen, die gemäß der Bewerberinformation und der dieser als Anlage beigefügten </t>
    </r>
    <r>
      <rPr>
        <i/>
        <sz val="11"/>
        <color theme="1"/>
        <rFont val="Arial"/>
        <family val="2"/>
      </rPr>
      <t>Kurzfassung Lastenheft</t>
    </r>
    <r>
      <rPr>
        <sz val="11"/>
        <color theme="1"/>
        <rFont val="Arial"/>
        <family val="2"/>
      </rPr>
      <t xml:space="preserve"> im Scope dieses Vergabeverfahrens sind.</t>
    </r>
  </si>
  <si>
    <r>
      <t xml:space="preserve">Im Falle einer Bewerbergemeinschaft ist die Gesamtsumme der erfolgreich am Stichtag der Veröffentlichung dieses Teilnahmewettbewerbs abgeschlossenen Projekte zur Konzeption und Implementierung von SAP S/4HANA-Systemen mit einem Umfang von jeweils mehr als 1000 Personentagen anzugeben, für das ein Unternehmen der Bewerbergemeinschaft Leistungen für die Konzeption und Implementierung eines SAP S/4HANA-Systems zur Ablösung eines SAP R/3-basierenden ERP-Systems mit dem Modul SD erbracht hat.
Falls zwei Unternehmen einer Bewerbergemeinschaft für das selbe Kundenunternehmen in dem glechem Projekt Leistungen für die Konzeption und Implementierung eines SAP S/4HANA-Systems für die Ablösung eines SAP R/3-basierenden ERP-Systems mit dem Modul SD erbracht haben, dann ist dieses Projekt nur einmal in der Anzahl zu berücksichtigen.
Als Leistungen für die Konzeption und Implementierung von SAP S/4HANA sind nur solche Leistungen zu berücksichtigen, die gemäß der Bewerberinformation und der dieser als Anlage beigefügten </t>
    </r>
    <r>
      <rPr>
        <i/>
        <sz val="11"/>
        <color theme="1"/>
        <rFont val="Arial"/>
        <family val="2"/>
      </rPr>
      <t>Kurzfassung Lastenheft</t>
    </r>
    <r>
      <rPr>
        <sz val="11"/>
        <color theme="1"/>
        <rFont val="Arial"/>
        <family val="2"/>
      </rPr>
      <t xml:space="preserve">  im Scope dieses Vergabeverfahrens sind.</t>
    </r>
  </si>
  <si>
    <r>
      <t xml:space="preserve">Im Falle einer Bewerbergemeinschaft ist die Gesamtsumme der erfolgreich am Stichtag der Veröffentlichung dieses Teilnahmewettbewerbs abgeschlossenen Projekte zur Konzeption und Implementierung von SAP S/4HANA-Systemen mit einem Umfang von jeweils mehr als 1000 Personentagen anzugeben, für das ein Unternehmen der Bewerbergemeinschaft Leistungen für die Konzeption und Implementierung eines SAP S/4HANA-Systems zur Ablösung eines SAP R/3-basierenden ERP-Systems mit dem Modul CS erbracht hat.
Falls zwei Unternehmen einer Bewerbergemeinschaft für das selbe Kundenunternehmen in dem glechem Projekt Leistungen für die Konzeption und Implementierung eines SAP S/4HANA-Systems für die Ablösung eines SAP R/3-basierenden ERP-Systems mit dem Modul CS erbracht haben, dann ist dieses Projekt nur einmal in der Anzahl zu berücksichtigen.
Als Leistungen für die Konzeption und Implementierung von SAP S/4HANA sind nur solche Leistungen zu berücksichtigen, die gemäß der Bewerberinformation und der dieser als Anlage beigefügten </t>
    </r>
    <r>
      <rPr>
        <i/>
        <sz val="11"/>
        <color theme="1"/>
        <rFont val="Arial"/>
        <family val="2"/>
      </rPr>
      <t>Kurzfassung Lastenheft</t>
    </r>
    <r>
      <rPr>
        <sz val="11"/>
        <color theme="1"/>
        <rFont val="Arial"/>
        <family val="2"/>
      </rPr>
      <t xml:space="preserve"> im Scope dieses Vergabeverfahrens sind.</t>
    </r>
  </si>
  <si>
    <r>
      <t xml:space="preserve">Im Falle einer Bewerbergemeinschaft ist die Gesamtsumme der erfolgreich am Stichtag der Veröffentlichung dieses Teilnahmewettbewerbs abgeschlossenen Projekte zur Konzeption und Implementierung von SAP S/4HANA-Systemen mit einem Umfang von jeweils mehr als 1000 Personentagen anzugeben, für das ein Unternehmen der Bewerbergemeinschaft Leistungen für die Konzeption und Implementierung eines SAP S/4HANA-Systems zur Ablösung eines SAP R/3-basierenden ERP-Systems mit dem SAP Document Management System erbracht hat.
Falls zwei Unternehmen einer Bewerbergemeinschaft für das selbe Kundenunternehmen in dem glechem Projekt Leistungen für die Konzeption und Implementierung eines SAP S/4HANA-Systems für die Ablösung eines SAP R/3-basierenden ERP-Systems mit dem SAP Document Management System erbracht haben, dann ist dieses Projekt nur einmal in der Anzahl zu berücksichtigen.
Als Leistungen für die Konzeption und Implementierung von SAP S/4HANA sind nur solche Leistungen zu berücksichtigen, die gemäß der Bewerberinformation und der dieser als Anlage beigefügten </t>
    </r>
    <r>
      <rPr>
        <i/>
        <sz val="11"/>
        <color theme="1"/>
        <rFont val="Arial"/>
        <family val="2"/>
      </rPr>
      <t>Kurzfassung Lastenheft</t>
    </r>
    <r>
      <rPr>
        <sz val="11"/>
        <color theme="1"/>
        <rFont val="Arial"/>
        <family val="2"/>
      </rPr>
      <t xml:space="preserve"> im Scope dieses Vergabeverfahrens sind.</t>
    </r>
  </si>
  <si>
    <r>
      <t xml:space="preserve">Im Falle einer Bewerbergemeinschaft ist die Summe der FTE aller festangestellten MitarbeiterInnen der Unternehmen der Bewerbergemeinschaft zum Stichtag der Bekanntmachung dieser Vergabe im TED anzugeben, die Leistungen für die Konzeption oder Implementierung von SAP S/4HANA-Systemen erbracht haben.
Als Leistungen für die Konzeption bzw. Implementierung von SAP S/4HANA-Systemen sind nur solche Leistungen zu berücksichtigen, die gemäß der Bewerberinformation und der dieser als Anlage beigefügten </t>
    </r>
    <r>
      <rPr>
        <i/>
        <sz val="11"/>
        <color theme="1"/>
        <rFont val="Arial"/>
        <family val="2"/>
      </rPr>
      <t>Kurzfassung Lastenheft</t>
    </r>
    <r>
      <rPr>
        <sz val="11"/>
        <color theme="1"/>
        <rFont val="Arial"/>
        <family val="2"/>
      </rPr>
      <t xml:space="preserve"> im Scope dieses Vergabeverfahrens sind.</t>
    </r>
  </si>
  <si>
    <r>
      <t xml:space="preserve">Im Falle einer Bewerbergemeinschaft ist die Summe der FTE aller festangestellten MitarbeiterInnen der Unternehmen der Bewerbergemeinschaft anzugeben, die Leistungen für die Konzeption und/oder Implementierung eines SAP S/4HANA-Systems zur Ablösung des Moduls FI eines SAP R/3-basierenden ERP-Systems erbracht haben.
Als Leistungen für die Konzeption und Implementierung von SAP S/4HANA sind nur solche Leistungen zu berücksichtigen, die gemäß der Bewerberinformation und der dieser als Anlage beigefügten </t>
    </r>
    <r>
      <rPr>
        <i/>
        <sz val="11"/>
        <color theme="1"/>
        <rFont val="Arial"/>
        <family val="2"/>
      </rPr>
      <t>Kurzfassung Lastenheft</t>
    </r>
    <r>
      <rPr>
        <sz val="11"/>
        <color theme="1"/>
        <rFont val="Arial"/>
        <family val="2"/>
      </rPr>
      <t xml:space="preserve"> im Scope dieses Vergabeverfahrens sind.</t>
    </r>
  </si>
  <si>
    <r>
      <t xml:space="preserve">Im Falle einer Bewerbergemeinschaft ist die Summe der FTE aller festangestellten MitarbeiterInnen der Unternehmen der Bewerbergemeinschaft anzugeben, die Leistungen für die Konzeption und/oder Implementierung eines SAP S/4HANA-Systems zur Ablösung des Moduls FI-AA eines SAP R/3-basierenden ERP-Systems erbracht haben.
Als Leistungen für die Konzeption und Implementierung von SAP S/4HANA sind nur solche Leistungen zu berücksichtigen, die gemäß der Bewerberinformation und der dieser als Anlage beigefügten </t>
    </r>
    <r>
      <rPr>
        <i/>
        <sz val="11"/>
        <color theme="1"/>
        <rFont val="Arial"/>
        <family val="2"/>
      </rPr>
      <t>Kurzfassung Lastenheft</t>
    </r>
    <r>
      <rPr>
        <sz val="11"/>
        <color theme="1"/>
        <rFont val="Arial"/>
        <family val="2"/>
      </rPr>
      <t xml:space="preserve"> im Scope dieses Vergabeverfahrens sind.</t>
    </r>
  </si>
  <si>
    <r>
      <t xml:space="preserve">Im Falle einer Bewerbergemeinschaft ist die Summe der FTE aller festangestellten MitarbeiterInnen der Unternehmen der Bewerbergemeinschaft anzugeben, die Leistungen für die Konzeption und/oder Implementierung eines SAP S/4HANA-Systems zur Ablösung des Moduls CO eines SAP R/3-basierenden ERP-Systems erbracht haben.
Als Leistungen für die Konzeption und Implementierung von SAP S/4HANA sind nur solche Leistungen zu berücksichtigen, die gemäß der Bewerberinformation und der dieser als Anlage beigefügten </t>
    </r>
    <r>
      <rPr>
        <i/>
        <sz val="11"/>
        <color theme="1"/>
        <rFont val="Arial"/>
        <family val="2"/>
      </rPr>
      <t>Kurzfassung Lastenheft</t>
    </r>
    <r>
      <rPr>
        <sz val="11"/>
        <color theme="1"/>
        <rFont val="Arial"/>
        <family val="2"/>
      </rPr>
      <t xml:space="preserve"> im Scope dieses Vergabeverfahrens sind.</t>
    </r>
  </si>
  <si>
    <r>
      <t xml:space="preserve">Im Falle einer Bewerbergemeinschaft ist die Summe der FTE aller festangestellten MitarbeiterInnen der Unternehmen der Bewerbergemeinschaft anzugeben, die Leistungen für die Konzeption und/oder Implementierung eines SAP S/4HANA-Systems zur Ablösung des Moduls MM eines SAP R/3-basierenden ERP-Systems erbracht haben.
Als Leistungen für die Konzeption und Implementierung von SAP S/4HANA sind nur solche Leistungen zu berücksichtigen, die gemäß der Bewerberinformation und der dieser als Anlage beigefügten </t>
    </r>
    <r>
      <rPr>
        <i/>
        <sz val="11"/>
        <color theme="1"/>
        <rFont val="Arial"/>
        <family val="2"/>
      </rPr>
      <t>Kurzfassung Lastenheft</t>
    </r>
    <r>
      <rPr>
        <sz val="11"/>
        <color theme="1"/>
        <rFont val="Arial"/>
        <family val="2"/>
      </rPr>
      <t xml:space="preserve"> im Scope dieses Vergabeverfahrens sind.</t>
    </r>
  </si>
  <si>
    <r>
      <t xml:space="preserve">Im Falle einer Bewerbergemeinschaft ist die Summe der FTE aller festangestellten MitarbeiterInnen der Unternehmen der Bewerbergemeinschaft anzugeben, die Leistungen für die Konzeption und/oder Implementierung eines SAP S/4HANA-Systems zur Ablösung des Moduls PM eines SAP R/3-basierenden ERP-Systems erbracht haben.
Als Leistungen für die Konzeption und Implementierung von SAP S/4HANA sind nur solche Leistungen zu berücksichtigen, die gemäß der Bewerberinformation und der dieser als Anlage beigefügten </t>
    </r>
    <r>
      <rPr>
        <i/>
        <sz val="11"/>
        <color theme="1"/>
        <rFont val="Arial"/>
        <family val="2"/>
      </rPr>
      <t>Kurzfassung Lastenheft</t>
    </r>
    <r>
      <rPr>
        <sz val="11"/>
        <color theme="1"/>
        <rFont val="Arial"/>
        <family val="2"/>
      </rPr>
      <t xml:space="preserve"> im Scope dieses Vergabeverfahrens sind.</t>
    </r>
  </si>
  <si>
    <r>
      <t xml:space="preserve">Im Falle einer Bewerbergemeinschaft ist die Summe der FTE aller festangestellten MitarbeiterInnen der Unternehmen der Bewerbergemeinschaft anzugeben, die Leistungen für die Konzeption und/oder Implementierung eines SAP S/4HANA-Systems zur Ablösung des Moduls IM eines SAP R/3-basierenden ERP-Systems erbracht haben.
Als Leistungen für die Konzeption und Implementierung von SAP S/4HANA sind nur solche Leistungen zu berücksichtigen, die gemäß der Bewerberinformation und der dieser als Anlage beigefügten </t>
    </r>
    <r>
      <rPr>
        <i/>
        <sz val="11"/>
        <color theme="1"/>
        <rFont val="Arial"/>
        <family val="2"/>
      </rPr>
      <t>Kurzfassung Lastenheft</t>
    </r>
    <r>
      <rPr>
        <sz val="11"/>
        <color theme="1"/>
        <rFont val="Arial"/>
        <family val="2"/>
      </rPr>
      <t xml:space="preserve"> im Scope dieses Vergabeverfahrens sind.</t>
    </r>
  </si>
  <si>
    <r>
      <t xml:space="preserve">Im Falle einer Bewerbergemeinschaft ist die Summe der FTE aller festangestellten MitarbeiterInnen der Unternehmen der Bewerbergemeinschaft anzugeben, die Leistungen für die Konzeption und/oder Implementierung eines SAP S/4HANA-Systems zur Ablösung des Moduls PS eines SAP R/3-basierenden ERP-Systems erbracht haben.
Als Leistungen für die Konzeption und Implementierung von SAP S/4HANA sind nur solche Leistungen zu berücksichtigen, die gemäß der Bewerberinformation und der dieser als Anlage beigefügten </t>
    </r>
    <r>
      <rPr>
        <i/>
        <sz val="11"/>
        <color theme="1"/>
        <rFont val="Arial"/>
        <family val="2"/>
      </rPr>
      <t>Kurzfassung Lastenheft</t>
    </r>
    <r>
      <rPr>
        <sz val="11"/>
        <color theme="1"/>
        <rFont val="Arial"/>
        <family val="2"/>
      </rPr>
      <t xml:space="preserve"> im Scope dieses Vergabeverfahrens sind.</t>
    </r>
  </si>
  <si>
    <r>
      <t xml:space="preserve">Im Falle einer Bewerbergemeinschaft ist die Summe der FTE aller festangestellten MitarbeiterInnen der Unternehmen der Bewerbergemeinschaft anzugeben, die Leistungen für die Konzeption und/oder Implementierung eines SAP S/4HANA-Systems zur Ablösung des Moduls SD eines SAP R/3-basierenden ERP-Systems erbracht haben.
Als Leistungen für die Konzeption und Implementierung von SAP S/4HANA sind nur solche Leistungen zu berücksichtigen, die gemäß der Bewerberinformation und der dieser als Anlage beigefügten </t>
    </r>
    <r>
      <rPr>
        <i/>
        <sz val="11"/>
        <color theme="1"/>
        <rFont val="Arial"/>
        <family val="2"/>
      </rPr>
      <t>Kurzfassung Lastenheft</t>
    </r>
    <r>
      <rPr>
        <sz val="11"/>
        <color theme="1"/>
        <rFont val="Arial"/>
        <family val="2"/>
      </rPr>
      <t xml:space="preserve"> im Scope dieses Vergabeverfahrens sind.</t>
    </r>
  </si>
  <si>
    <r>
      <t xml:space="preserve">Im Falle einer Bewerbergemeinschaft ist die Summe der FTE aller festangestellten MitarbeiterInnen der Unternehmen der Bewerbergemeinschaft anzugeben, die Leistungen für die Konzeption und/oder Implementierung eines SAP S/4HANA-Systems zur Ablösung des Moduls CS eines SAP R/3-basierenden ERP-Systems erbracht haben.
Als Leistungen für die Konzeption und Implementierung von SAP S/4HANA sind nur solche Leistungen zu berücksichtigen, die gemäß der Bewerberinformation und der dieser als Anlage beigefügten </t>
    </r>
    <r>
      <rPr>
        <i/>
        <sz val="11"/>
        <color theme="1"/>
        <rFont val="Arial"/>
        <family val="2"/>
      </rPr>
      <t>Kurzfassung Lastenheft</t>
    </r>
    <r>
      <rPr>
        <sz val="11"/>
        <color theme="1"/>
        <rFont val="Arial"/>
        <family val="2"/>
      </rPr>
      <t xml:space="preserve"> im Scope dieses Vergabeverfahrens sind.</t>
    </r>
  </si>
  <si>
    <r>
      <t xml:space="preserve">Im Falle einer Bewerbergemeinschaft ist die Summe der FTE aller festangestellten MitarbeiterInnen der Unternehmen der Bewerbergemeinschaft anzugeben, die Leistungen für die Konzeption und/oder Implementierung eines SAP S/4HANA-Systems zur Ablösung des SAP Document Management Systems eines SAP R/3-basierenden ERP-Systems erbracht haben.
Als Leistungen für die Konzeption und Implementierung von SAP S/4HANA sind nur solche Leistungen zu berücksichtigen, die gemäß der Bewerberinformation und der dieser als Anlage beigefügten </t>
    </r>
    <r>
      <rPr>
        <i/>
        <sz val="11"/>
        <color theme="1"/>
        <rFont val="Arial"/>
        <family val="2"/>
      </rPr>
      <t>Kurzfassung Lastenheft</t>
    </r>
    <r>
      <rPr>
        <sz val="11"/>
        <color theme="1"/>
        <rFont val="Arial"/>
        <family val="2"/>
      </rPr>
      <t xml:space="preserve"> im Scope dieses Vergabeverfahrens sind.</t>
    </r>
  </si>
  <si>
    <t>Jeder Bewerber bzw. jedes Mitglieder einer Bewerbergemeinschaft, welcher/s für die Erbringung von Leistungen für die ONTRAS vorgesehen ist, muss über ein Qualitätsmanagement-System (QMS) verfügen, welches durch einen in der EU akkreditierten Zertifizierer nach DIN EN ISO 9001 zertifiziert wurde. 
Der Geltungsbereich des ISO 9001 Zertifkats für ein Unternehmen der Bewerbergemeinschaft muss mindestens diejenigen Leistungen inkludieren, für die das Unternehmen auch für die Erbringung für die ONTRAS vorgesehen ist. 
Für jedes Unternehmen ist das Jahr maßgeblich, seit dem diese Leistungen ununterbrochen im Geltungsbereich des ISO 9001 Zertifikats dieses Unternehmens inkludiert sind. 
Für eine Bewerbergemeinschaft ist das früheste Jahr anzugeben, seit dem für alle Mitglieder der Bewerbergemeinschaft die jeweils relevanten Leistungen ununterbrochen im Geltungsbereich des ISO 9001-Zertifikats für diese Unternehmen ist.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</si>
</sst>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
    <numFmt numFmtId="165" formatCode="_-* #,##0\ [$€-407]_-;\-* #,##0\ [$€-407]_-;_-* &quot;-&quot;??\ [$€-407]_-;_-@_-"/>
  </numFmts>
  <fonts count="29" x14ac:knownFonts="1">
    <font>
      <sz val="11"/>
      <color theme="1"/>
      <name val="Calibri"/>
      <family val="2"/>
      <scheme val="minor"/>
    </font>
    <font>
      <sz val="11"/>
      <color theme="1"/>
      <name val="Calibri"/>
      <family val="2"/>
      <scheme val="minor"/>
    </font>
    <font>
      <b/>
      <sz val="12"/>
      <color theme="0"/>
      <name val="Arial"/>
      <family val="2"/>
    </font>
    <font>
      <sz val="10"/>
      <color theme="0"/>
      <name val="Arial"/>
      <family val="2"/>
    </font>
    <font>
      <sz val="12"/>
      <color theme="1"/>
      <name val="Arial"/>
      <family val="2"/>
    </font>
    <font>
      <b/>
      <sz val="10"/>
      <color rgb="FF000000"/>
      <name val="Arial"/>
      <family val="2"/>
    </font>
    <font>
      <sz val="7"/>
      <color rgb="FF000000"/>
      <name val="Arial"/>
      <family val="2"/>
    </font>
    <font>
      <sz val="8"/>
      <name val="Calibri"/>
      <family val="2"/>
      <scheme val="minor"/>
    </font>
    <font>
      <sz val="8"/>
      <color rgb="FF000000"/>
      <name val="Arial"/>
      <family val="2"/>
    </font>
    <font>
      <sz val="10"/>
      <color theme="1"/>
      <name val="Arial"/>
      <family val="2"/>
    </font>
    <font>
      <sz val="9"/>
      <color rgb="FF000000"/>
      <name val="Arial"/>
      <family val="2"/>
    </font>
    <font>
      <sz val="10"/>
      <color rgb="FF000000"/>
      <name val="Arial"/>
      <family val="2"/>
    </font>
    <font>
      <sz val="11"/>
      <color theme="1"/>
      <name val="Arial"/>
      <family val="2"/>
    </font>
    <font>
      <b/>
      <sz val="11"/>
      <color theme="1"/>
      <name val="Arial"/>
      <family val="2"/>
    </font>
    <font>
      <b/>
      <sz val="14"/>
      <color theme="1"/>
      <name val="Arial"/>
      <family val="2"/>
    </font>
    <font>
      <sz val="14"/>
      <color theme="1"/>
      <name val="Arial"/>
      <family val="2"/>
    </font>
    <font>
      <b/>
      <sz val="7"/>
      <color rgb="FF000000"/>
      <name val="Arial"/>
      <family val="2"/>
    </font>
    <font>
      <b/>
      <sz val="11"/>
      <color theme="0"/>
      <name val="Arial"/>
      <family val="2"/>
    </font>
    <font>
      <sz val="11"/>
      <color theme="0"/>
      <name val="Arial"/>
      <family val="2"/>
    </font>
    <font>
      <b/>
      <sz val="10"/>
      <color theme="1"/>
      <name val="Arial"/>
      <family val="2"/>
    </font>
    <font>
      <b/>
      <sz val="10"/>
      <color theme="0"/>
      <name val="Arial"/>
      <family val="2"/>
    </font>
    <font>
      <i/>
      <u/>
      <sz val="11"/>
      <color theme="1"/>
      <name val="Arial"/>
      <family val="2"/>
    </font>
    <font>
      <b/>
      <sz val="9"/>
      <color rgb="FF000000"/>
      <name val="Arial"/>
      <family val="2"/>
    </font>
    <font>
      <b/>
      <sz val="11"/>
      <color theme="1"/>
      <name val="Calibri"/>
      <family val="2"/>
      <scheme val="minor"/>
    </font>
    <font>
      <sz val="9"/>
      <color theme="0"/>
      <name val="Arial"/>
      <family val="2"/>
    </font>
    <font>
      <sz val="11"/>
      <color rgb="FF000000"/>
      <name val="Arial"/>
      <family val="2"/>
    </font>
    <font>
      <sz val="11"/>
      <color rgb="FF000000"/>
      <name val="Arial"/>
      <family val="2"/>
    </font>
    <font>
      <sz val="11"/>
      <color theme="1"/>
      <name val="Arial"/>
      <family val="2"/>
    </font>
    <font>
      <i/>
      <sz val="11"/>
      <color theme="1"/>
      <name val="Arial"/>
      <family val="2"/>
    </font>
  </fonts>
  <fills count="8">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0" tint="-0.249977111117893"/>
        <bgColor indexed="64"/>
      </patternFill>
    </fill>
    <fill>
      <patternFill patternType="solid">
        <fgColor rgb="FFFFC000"/>
        <bgColor indexed="64"/>
      </patternFill>
    </fill>
    <fill>
      <patternFill patternType="solid">
        <fgColor rgb="FF00B0F0"/>
        <bgColor indexed="64"/>
      </patternFill>
    </fill>
    <fill>
      <patternFill patternType="solid">
        <fgColor rgb="FFB7ECFF"/>
        <bgColor indexed="64"/>
      </patternFill>
    </fill>
  </fills>
  <borders count="14">
    <border>
      <left/>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diagonalUp="1" diagonalDown="1">
      <left style="thin">
        <color indexed="64"/>
      </left>
      <right style="thin">
        <color indexed="64"/>
      </right>
      <top style="thin">
        <color indexed="64"/>
      </top>
      <bottom style="thin">
        <color indexed="64"/>
      </bottom>
      <diagonal style="thin">
        <color indexed="64"/>
      </diagonal>
    </border>
    <border>
      <left/>
      <right style="thin">
        <color indexed="64"/>
      </right>
      <top style="thin">
        <color indexed="64"/>
      </top>
      <bottom/>
      <diagonal/>
    </border>
    <border>
      <left/>
      <right/>
      <top style="thin">
        <color indexed="64"/>
      </top>
      <bottom/>
      <diagonal/>
    </border>
  </borders>
  <cellStyleXfs count="4">
    <xf numFmtId="0" fontId="0" fillId="0" borderId="0"/>
    <xf numFmtId="9" fontId="1" fillId="0" borderId="0" applyFont="0" applyFill="0" applyBorder="0" applyAlignment="0" applyProtection="0"/>
    <xf numFmtId="0" fontId="1" fillId="0" borderId="0"/>
    <xf numFmtId="9" fontId="1" fillId="0" borderId="0" applyFont="0" applyFill="0" applyBorder="0" applyAlignment="0" applyProtection="0"/>
  </cellStyleXfs>
  <cellXfs count="153">
    <xf numFmtId="0" fontId="0" fillId="0" borderId="0" xfId="0"/>
    <xf numFmtId="0" fontId="12" fillId="0" borderId="0" xfId="0" applyFont="1"/>
    <xf numFmtId="0" fontId="12" fillId="3" borderId="0" xfId="0" applyFont="1" applyFill="1"/>
    <xf numFmtId="0" fontId="13" fillId="0" borderId="0" xfId="0" applyFont="1"/>
    <xf numFmtId="0" fontId="12" fillId="3" borderId="0" xfId="0" applyFont="1" applyFill="1" applyAlignment="1">
      <alignment vertical="top" wrapText="1"/>
    </xf>
    <xf numFmtId="10" fontId="12" fillId="0" borderId="3" xfId="1" applyNumberFormat="1" applyFont="1" applyBorder="1" applyAlignment="1" applyProtection="1">
      <alignment horizontal="center" vertical="center" wrapText="1"/>
    </xf>
    <xf numFmtId="164" fontId="12" fillId="0" borderId="3" xfId="1" applyNumberFormat="1" applyFont="1" applyBorder="1" applyAlignment="1" applyProtection="1">
      <alignment horizontal="center" vertical="center" wrapText="1"/>
    </xf>
    <xf numFmtId="0" fontId="12" fillId="2" borderId="3" xfId="0" applyFont="1" applyFill="1" applyBorder="1" applyAlignment="1" applyProtection="1">
      <alignment horizontal="right" vertical="center" wrapText="1"/>
      <protection locked="0"/>
    </xf>
    <xf numFmtId="164" fontId="13" fillId="0" borderId="3" xfId="1" applyNumberFormat="1" applyFont="1" applyBorder="1" applyAlignment="1" applyProtection="1">
      <alignment horizontal="center" vertical="center" wrapText="1"/>
    </xf>
    <xf numFmtId="0" fontId="4" fillId="0" borderId="0" xfId="0" applyFont="1" applyAlignment="1">
      <alignment horizontal="left" vertical="top"/>
    </xf>
    <xf numFmtId="0" fontId="4" fillId="0" borderId="0" xfId="0" applyFont="1" applyAlignment="1">
      <alignment horizontal="right" vertical="center"/>
    </xf>
    <xf numFmtId="0" fontId="4" fillId="0" borderId="0" xfId="0" applyFont="1" applyAlignment="1">
      <alignment horizontal="center" vertical="center"/>
    </xf>
    <xf numFmtId="0" fontId="4" fillId="0" borderId="1" xfId="0" applyFont="1" applyBorder="1" applyAlignment="1">
      <alignment horizontal="left" vertical="top" wrapText="1"/>
    </xf>
    <xf numFmtId="0" fontId="4" fillId="0" borderId="2" xfId="0" applyFont="1" applyBorder="1" applyAlignment="1">
      <alignment horizontal="left" vertical="top"/>
    </xf>
    <xf numFmtId="0" fontId="4" fillId="0" borderId="3" xfId="0" applyFont="1" applyBorder="1" applyAlignment="1">
      <alignment horizontal="left" vertical="top"/>
    </xf>
    <xf numFmtId="0" fontId="4" fillId="0" borderId="4" xfId="0" applyFont="1" applyBorder="1" applyAlignment="1">
      <alignment horizontal="left" vertical="top"/>
    </xf>
    <xf numFmtId="10" fontId="17" fillId="6" borderId="3" xfId="0" applyNumberFormat="1" applyFont="1" applyFill="1" applyBorder="1" applyAlignment="1">
      <alignment horizontal="center" vertical="top" wrapText="1"/>
    </xf>
    <xf numFmtId="164" fontId="13" fillId="0" borderId="3" xfId="0" applyNumberFormat="1" applyFont="1" applyBorder="1" applyAlignment="1">
      <alignment horizontal="center" vertical="center"/>
    </xf>
    <xf numFmtId="0" fontId="13" fillId="3" borderId="0" xfId="0" applyFont="1" applyFill="1"/>
    <xf numFmtId="0" fontId="15" fillId="3" borderId="0" xfId="0" applyFont="1" applyFill="1" applyAlignment="1">
      <alignment vertical="top"/>
    </xf>
    <xf numFmtId="0" fontId="4" fillId="3" borderId="0" xfId="0" applyFont="1" applyFill="1"/>
    <xf numFmtId="0" fontId="12" fillId="0" borderId="0" xfId="0" applyFont="1" applyAlignment="1">
      <alignment horizontal="left" vertical="top"/>
    </xf>
    <xf numFmtId="0" fontId="12" fillId="0" borderId="0" xfId="0" applyFont="1" applyAlignment="1">
      <alignment horizontal="right" vertical="center"/>
    </xf>
    <xf numFmtId="0" fontId="12" fillId="0" borderId="0" xfId="0" applyFont="1" applyAlignment="1">
      <alignment horizontal="center" vertical="center"/>
    </xf>
    <xf numFmtId="0" fontId="12" fillId="0" borderId="1" xfId="0" applyFont="1" applyBorder="1" applyAlignment="1">
      <alignment horizontal="left" vertical="top" wrapText="1"/>
    </xf>
    <xf numFmtId="0" fontId="12" fillId="0" borderId="2" xfId="0" applyFont="1" applyBorder="1" applyAlignment="1">
      <alignment horizontal="left" vertical="top"/>
    </xf>
    <xf numFmtId="0" fontId="12" fillId="0" borderId="3" xfId="0" applyFont="1" applyBorder="1" applyAlignment="1">
      <alignment horizontal="left" vertical="top"/>
    </xf>
    <xf numFmtId="0" fontId="12" fillId="0" borderId="4" xfId="0" applyFont="1" applyBorder="1" applyAlignment="1">
      <alignment horizontal="left" vertical="top"/>
    </xf>
    <xf numFmtId="0" fontId="12" fillId="0" borderId="3" xfId="0" applyFont="1" applyBorder="1" applyAlignment="1">
      <alignment vertical="top" wrapText="1"/>
    </xf>
    <xf numFmtId="0" fontId="12" fillId="0" borderId="3" xfId="0" applyFont="1" applyBorder="1" applyAlignment="1">
      <alignment horizontal="left" vertical="top" wrapText="1"/>
    </xf>
    <xf numFmtId="164" fontId="13" fillId="0" borderId="3" xfId="0" applyNumberFormat="1" applyFont="1" applyBorder="1" applyAlignment="1">
      <alignment horizontal="center" vertical="top"/>
    </xf>
    <xf numFmtId="10" fontId="2" fillId="6" borderId="4" xfId="0" applyNumberFormat="1" applyFont="1" applyFill="1" applyBorder="1" applyAlignment="1">
      <alignment horizontal="center" vertical="top" wrapText="1"/>
    </xf>
    <xf numFmtId="0" fontId="12" fillId="0" borderId="3" xfId="0" applyFont="1" applyBorder="1"/>
    <xf numFmtId="164" fontId="12" fillId="0" borderId="3" xfId="1" applyNumberFormat="1" applyFont="1" applyBorder="1" applyAlignment="1" applyProtection="1">
      <alignment horizontal="center" vertical="top"/>
    </xf>
    <xf numFmtId="10" fontId="12" fillId="0" borderId="3" xfId="0" applyNumberFormat="1" applyFont="1" applyBorder="1" applyAlignment="1">
      <alignment horizontal="center" vertical="top"/>
    </xf>
    <xf numFmtId="0" fontId="12" fillId="7" borderId="3" xfId="0" applyFont="1" applyFill="1" applyBorder="1"/>
    <xf numFmtId="164" fontId="12" fillId="7" borderId="3" xfId="1" applyNumberFormat="1" applyFont="1" applyFill="1" applyBorder="1" applyAlignment="1" applyProtection="1">
      <alignment horizontal="center" vertical="top"/>
    </xf>
    <xf numFmtId="10" fontId="12" fillId="7" borderId="3" xfId="0" applyNumberFormat="1" applyFont="1" applyFill="1" applyBorder="1" applyAlignment="1">
      <alignment horizontal="center" vertical="top"/>
    </xf>
    <xf numFmtId="0" fontId="19" fillId="0" borderId="0" xfId="0" applyFont="1" applyAlignment="1">
      <alignment horizontal="left" vertical="top" wrapText="1"/>
    </xf>
    <xf numFmtId="10" fontId="20" fillId="6" borderId="4" xfId="0" applyNumberFormat="1" applyFont="1" applyFill="1" applyBorder="1" applyAlignment="1">
      <alignment horizontal="center" vertical="top" wrapText="1"/>
    </xf>
    <xf numFmtId="0" fontId="19" fillId="0" borderId="0" xfId="0" applyFont="1" applyAlignment="1">
      <alignment vertical="top" wrapText="1"/>
    </xf>
    <xf numFmtId="10" fontId="17" fillId="6" borderId="3" xfId="0" applyNumberFormat="1" applyFont="1" applyFill="1" applyBorder="1" applyAlignment="1">
      <alignment horizontal="left" vertical="top" wrapText="1"/>
    </xf>
    <xf numFmtId="10" fontId="17" fillId="6" borderId="3" xfId="0" applyNumberFormat="1" applyFont="1" applyFill="1" applyBorder="1" applyAlignment="1">
      <alignment horizontal="left" vertical="top"/>
    </xf>
    <xf numFmtId="0" fontId="13" fillId="0" borderId="3" xfId="0" applyFont="1" applyBorder="1" applyAlignment="1">
      <alignment horizontal="left" vertical="top"/>
    </xf>
    <xf numFmtId="165" fontId="12" fillId="2" borderId="3" xfId="0" applyNumberFormat="1" applyFont="1" applyFill="1" applyBorder="1" applyAlignment="1" applyProtection="1">
      <alignment horizontal="right" vertical="center" wrapText="1"/>
      <protection locked="0"/>
    </xf>
    <xf numFmtId="9" fontId="12" fillId="2" borderId="3" xfId="1" applyFont="1" applyFill="1" applyBorder="1" applyAlignment="1" applyProtection="1">
      <alignment horizontal="right" vertical="center" wrapText="1"/>
      <protection locked="0"/>
    </xf>
    <xf numFmtId="0" fontId="0" fillId="0" borderId="0" xfId="0" applyAlignment="1">
      <alignment horizontal="left"/>
    </xf>
    <xf numFmtId="0" fontId="0" fillId="0" borderId="0" xfId="0" applyAlignment="1">
      <alignment horizontal="center" vertical="center"/>
    </xf>
    <xf numFmtId="0" fontId="12" fillId="0" borderId="0" xfId="0" applyFont="1" applyAlignment="1">
      <alignment vertical="top"/>
    </xf>
    <xf numFmtId="0" fontId="12" fillId="5" borderId="3" xfId="0" applyFont="1" applyFill="1" applyBorder="1" applyAlignment="1">
      <alignment horizontal="right" vertical="center" wrapText="1"/>
    </xf>
    <xf numFmtId="1" fontId="12" fillId="2" borderId="3" xfId="0" applyNumberFormat="1" applyFont="1" applyFill="1" applyBorder="1" applyAlignment="1" applyProtection="1">
      <alignment horizontal="right" vertical="center" wrapText="1"/>
      <protection locked="0"/>
    </xf>
    <xf numFmtId="164" fontId="13" fillId="0" borderId="3" xfId="1" applyNumberFormat="1" applyFont="1" applyFill="1" applyBorder="1" applyAlignment="1">
      <alignment horizontal="center" vertical="center" wrapText="1"/>
    </xf>
    <xf numFmtId="0" fontId="17" fillId="6" borderId="3" xfId="0" applyFont="1" applyFill="1" applyBorder="1" applyAlignment="1">
      <alignment horizontal="left" vertical="top" wrapText="1"/>
    </xf>
    <xf numFmtId="0" fontId="12" fillId="4" borderId="3" xfId="0" applyFont="1" applyFill="1" applyBorder="1" applyAlignment="1">
      <alignment horizontal="left" vertical="top" wrapText="1"/>
    </xf>
    <xf numFmtId="165" fontId="12" fillId="5" borderId="3" xfId="0" applyNumberFormat="1" applyFont="1" applyFill="1" applyBorder="1" applyAlignment="1">
      <alignment horizontal="right" vertical="center" wrapText="1"/>
    </xf>
    <xf numFmtId="10" fontId="12" fillId="5" borderId="3" xfId="0" applyNumberFormat="1" applyFont="1" applyFill="1" applyBorder="1" applyAlignment="1">
      <alignment horizontal="right" vertical="center" wrapText="1"/>
    </xf>
    <xf numFmtId="0" fontId="18" fillId="0" borderId="0" xfId="0" applyFont="1"/>
    <xf numFmtId="0" fontId="25" fillId="0" borderId="3" xfId="0" applyFont="1" applyBorder="1" applyAlignment="1">
      <alignment horizontal="left" vertical="top" wrapText="1"/>
    </xf>
    <xf numFmtId="0" fontId="1" fillId="0" borderId="3" xfId="2" applyBorder="1" applyAlignment="1">
      <alignment horizontal="center" vertical="center"/>
    </xf>
    <xf numFmtId="9" fontId="1" fillId="0" borderId="3" xfId="1" applyFont="1" applyFill="1" applyBorder="1" applyAlignment="1" applyProtection="1">
      <alignment horizontal="center" vertical="center"/>
    </xf>
    <xf numFmtId="10" fontId="0" fillId="5" borderId="3" xfId="3" applyNumberFormat="1" applyFont="1" applyFill="1" applyBorder="1" applyAlignment="1" applyProtection="1">
      <alignment horizontal="center" vertical="center"/>
    </xf>
    <xf numFmtId="0" fontId="26" fillId="0" borderId="3" xfId="0" applyFont="1" applyBorder="1" applyAlignment="1">
      <alignment horizontal="left" vertical="top" wrapText="1"/>
    </xf>
    <xf numFmtId="0" fontId="27" fillId="4" borderId="3" xfId="0" applyFont="1" applyFill="1" applyBorder="1" applyAlignment="1">
      <alignment horizontal="left" vertical="top" wrapText="1"/>
    </xf>
    <xf numFmtId="10" fontId="27" fillId="0" borderId="3" xfId="1" applyNumberFormat="1" applyFont="1" applyBorder="1" applyAlignment="1">
      <alignment horizontal="center" vertical="center" wrapText="1"/>
    </xf>
    <xf numFmtId="164" fontId="27" fillId="0" borderId="3" xfId="1" applyNumberFormat="1" applyFont="1" applyBorder="1" applyAlignment="1">
      <alignment horizontal="center" vertical="center" wrapText="1"/>
    </xf>
    <xf numFmtId="10" fontId="12" fillId="5" borderId="3" xfId="1" applyNumberFormat="1" applyFont="1" applyFill="1" applyBorder="1" applyAlignment="1" applyProtection="1">
      <alignment horizontal="center" vertical="center" wrapText="1"/>
    </xf>
    <xf numFmtId="0" fontId="5" fillId="2" borderId="3" xfId="2" applyFont="1" applyFill="1" applyBorder="1" applyAlignment="1" applyProtection="1">
      <alignment horizontal="center" vertical="center" wrapText="1"/>
      <protection locked="0"/>
    </xf>
    <xf numFmtId="10" fontId="23" fillId="0" borderId="0" xfId="0" applyNumberFormat="1" applyFont="1" applyAlignment="1">
      <alignment horizontal="center" vertical="center"/>
    </xf>
    <xf numFmtId="0" fontId="8" fillId="4" borderId="3" xfId="0" applyFont="1" applyFill="1" applyBorder="1" applyAlignment="1">
      <alignment vertical="top" wrapText="1"/>
    </xf>
    <xf numFmtId="10" fontId="20" fillId="6" borderId="3" xfId="0" applyNumberFormat="1" applyFont="1" applyFill="1" applyBorder="1" applyAlignment="1">
      <alignment horizontal="center" vertical="top" wrapText="1"/>
    </xf>
    <xf numFmtId="164" fontId="2" fillId="6" borderId="3" xfId="0" applyNumberFormat="1" applyFont="1" applyFill="1" applyBorder="1" applyAlignment="1">
      <alignment horizontal="center" vertical="top" wrapText="1"/>
    </xf>
    <xf numFmtId="164" fontId="12" fillId="0" borderId="11" xfId="1" applyNumberFormat="1" applyFont="1" applyBorder="1" applyAlignment="1" applyProtection="1">
      <alignment horizontal="center" vertical="top"/>
    </xf>
    <xf numFmtId="164" fontId="12" fillId="7" borderId="11" xfId="1" applyNumberFormat="1" applyFont="1" applyFill="1" applyBorder="1" applyAlignment="1" applyProtection="1">
      <alignment horizontal="center" vertical="top"/>
    </xf>
    <xf numFmtId="0" fontId="16" fillId="0" borderId="3" xfId="0" applyFont="1" applyBorder="1" applyAlignment="1">
      <alignment vertical="top" wrapText="1"/>
    </xf>
    <xf numFmtId="0" fontId="9" fillId="3" borderId="0" xfId="0" applyFont="1" applyFill="1" applyAlignment="1">
      <alignment horizontal="left" vertical="top" wrapText="1"/>
    </xf>
    <xf numFmtId="0" fontId="9" fillId="3" borderId="0" xfId="0" applyFont="1" applyFill="1" applyAlignment="1">
      <alignment horizontal="right" vertical="top" wrapText="1"/>
    </xf>
    <xf numFmtId="0" fontId="14" fillId="3" borderId="0" xfId="0" applyFont="1" applyFill="1" applyAlignment="1">
      <alignment horizontal="center" wrapText="1"/>
    </xf>
    <xf numFmtId="0" fontId="15" fillId="3" borderId="0" xfId="0" applyFont="1" applyFill="1" applyAlignment="1">
      <alignment horizontal="center" vertical="top" wrapText="1"/>
    </xf>
    <xf numFmtId="0" fontId="15" fillId="3" borderId="1" xfId="0" applyFont="1" applyFill="1" applyBorder="1" applyAlignment="1">
      <alignment horizontal="center" vertical="top" wrapText="1"/>
    </xf>
    <xf numFmtId="0" fontId="5" fillId="2" borderId="3" xfId="0" applyFont="1" applyFill="1" applyBorder="1" applyAlignment="1" applyProtection="1">
      <alignment horizontal="left" vertical="center" wrapText="1"/>
      <protection locked="0"/>
    </xf>
    <xf numFmtId="0" fontId="14" fillId="3" borderId="0" xfId="0" applyFont="1" applyFill="1" applyAlignment="1">
      <alignment horizontal="center" vertical="top" wrapText="1"/>
    </xf>
    <xf numFmtId="0" fontId="12" fillId="3" borderId="0" xfId="0" applyFont="1" applyFill="1" applyAlignment="1">
      <alignment horizontal="left" vertical="top" wrapText="1"/>
    </xf>
    <xf numFmtId="0" fontId="17" fillId="6" borderId="3" xfId="0" applyFont="1" applyFill="1" applyBorder="1" applyAlignment="1">
      <alignment horizontal="left" vertical="top" wrapText="1"/>
    </xf>
    <xf numFmtId="0" fontId="2" fillId="6" borderId="3" xfId="0" applyFont="1" applyFill="1" applyBorder="1" applyAlignment="1">
      <alignment horizontal="left" vertical="top" wrapText="1"/>
    </xf>
    <xf numFmtId="0" fontId="19" fillId="0" borderId="3" xfId="0" applyFont="1" applyBorder="1" applyAlignment="1">
      <alignment horizontal="left" vertical="center" wrapText="1"/>
    </xf>
    <xf numFmtId="0" fontId="12" fillId="4" borderId="4" xfId="0" applyFont="1" applyFill="1" applyBorder="1" applyAlignment="1">
      <alignment horizontal="left" vertical="top" wrapText="1"/>
    </xf>
    <xf numFmtId="0" fontId="12" fillId="4" borderId="5" xfId="0" applyFont="1" applyFill="1" applyBorder="1" applyAlignment="1">
      <alignment horizontal="left" vertical="top" wrapText="1"/>
    </xf>
    <xf numFmtId="0" fontId="12" fillId="4" borderId="6" xfId="0" applyFont="1" applyFill="1" applyBorder="1" applyAlignment="1">
      <alignment horizontal="left" vertical="top" wrapText="1"/>
    </xf>
    <xf numFmtId="0" fontId="12" fillId="4" borderId="3" xfId="0" applyFont="1" applyFill="1" applyBorder="1" applyAlignment="1">
      <alignment horizontal="left" vertical="top" wrapText="1"/>
    </xf>
    <xf numFmtId="0" fontId="17" fillId="6" borderId="3" xfId="0" applyFont="1" applyFill="1" applyBorder="1" applyAlignment="1">
      <alignment horizontal="center" vertical="top" wrapText="1"/>
    </xf>
    <xf numFmtId="0" fontId="13" fillId="0" borderId="4" xfId="0" applyFont="1" applyBorder="1" applyAlignment="1">
      <alignment horizontal="left" vertical="top"/>
    </xf>
    <xf numFmtId="0" fontId="13" fillId="0" borderId="6" xfId="0" applyFont="1" applyBorder="1" applyAlignment="1">
      <alignment horizontal="left" vertical="top"/>
    </xf>
    <xf numFmtId="0" fontId="20" fillId="6" borderId="4" xfId="0" applyFont="1" applyFill="1" applyBorder="1" applyAlignment="1">
      <alignment vertical="center" wrapText="1"/>
    </xf>
    <xf numFmtId="0" fontId="20" fillId="6" borderId="5" xfId="0" applyFont="1" applyFill="1" applyBorder="1" applyAlignment="1">
      <alignment vertical="center" wrapText="1"/>
    </xf>
    <xf numFmtId="0" fontId="20" fillId="6" borderId="6" xfId="0" applyFont="1" applyFill="1" applyBorder="1" applyAlignment="1">
      <alignment vertical="center" wrapText="1"/>
    </xf>
    <xf numFmtId="0" fontId="3" fillId="6" borderId="4" xfId="0" applyFont="1" applyFill="1" applyBorder="1" applyAlignment="1">
      <alignment horizontal="left" vertical="center" wrapText="1"/>
    </xf>
    <xf numFmtId="0" fontId="3" fillId="6" borderId="5" xfId="0" applyFont="1" applyFill="1" applyBorder="1" applyAlignment="1">
      <alignment horizontal="left" vertical="center" wrapText="1"/>
    </xf>
    <xf numFmtId="0" fontId="3" fillId="6" borderId="6" xfId="0" applyFont="1" applyFill="1" applyBorder="1" applyAlignment="1">
      <alignment horizontal="left" vertical="center" wrapText="1"/>
    </xf>
    <xf numFmtId="0" fontId="10" fillId="0" borderId="8" xfId="0" applyFont="1" applyBorder="1" applyAlignment="1">
      <alignment horizontal="left" vertical="top" wrapText="1"/>
    </xf>
    <xf numFmtId="0" fontId="10" fillId="0" borderId="13" xfId="0" applyFont="1" applyBorder="1" applyAlignment="1">
      <alignment horizontal="left" vertical="top" wrapText="1"/>
    </xf>
    <xf numFmtId="0" fontId="10" fillId="0" borderId="12" xfId="0" applyFont="1" applyBorder="1" applyAlignment="1">
      <alignment horizontal="left" vertical="top" wrapText="1"/>
    </xf>
    <xf numFmtId="0" fontId="10" fillId="0" borderId="10" xfId="0" applyFont="1" applyBorder="1" applyAlignment="1">
      <alignment horizontal="left" vertical="top" wrapText="1"/>
    </xf>
    <xf numFmtId="0" fontId="10" fillId="0" borderId="1" xfId="0" applyFont="1" applyBorder="1" applyAlignment="1">
      <alignment horizontal="left" vertical="top" wrapText="1"/>
    </xf>
    <xf numFmtId="0" fontId="10" fillId="0" borderId="2" xfId="0" applyFont="1" applyBorder="1" applyAlignment="1">
      <alignment horizontal="left" vertical="top" wrapText="1"/>
    </xf>
    <xf numFmtId="0" fontId="10" fillId="0" borderId="7" xfId="0" applyFont="1" applyBorder="1" applyAlignment="1">
      <alignment horizontal="left" vertical="top" wrapText="1"/>
    </xf>
    <xf numFmtId="0" fontId="10" fillId="0" borderId="0" xfId="0" applyFont="1" applyAlignment="1">
      <alignment horizontal="left" vertical="top" wrapText="1"/>
    </xf>
    <xf numFmtId="0" fontId="10" fillId="0" borderId="9" xfId="0" applyFont="1" applyBorder="1" applyAlignment="1">
      <alignment horizontal="left" vertical="top" wrapText="1"/>
    </xf>
    <xf numFmtId="0" fontId="5" fillId="0" borderId="3" xfId="2" applyFont="1" applyBorder="1" applyAlignment="1">
      <alignment horizontal="left" vertical="center" wrapText="1"/>
    </xf>
    <xf numFmtId="9" fontId="0" fillId="0" borderId="3" xfId="0" applyNumberFormat="1" applyBorder="1" applyAlignment="1">
      <alignment horizontal="center" vertical="center"/>
    </xf>
    <xf numFmtId="0" fontId="0" fillId="0" borderId="3" xfId="0" applyBorder="1" applyAlignment="1">
      <alignment horizontal="center" vertical="center"/>
    </xf>
    <xf numFmtId="10" fontId="17" fillId="6" borderId="7" xfId="0" applyNumberFormat="1" applyFont="1" applyFill="1" applyBorder="1" applyAlignment="1">
      <alignment horizontal="left" vertical="top" wrapText="1"/>
    </xf>
    <xf numFmtId="10" fontId="17" fillId="6" borderId="0" xfId="0" applyNumberFormat="1" applyFont="1" applyFill="1" applyAlignment="1">
      <alignment horizontal="left" vertical="top" wrapText="1"/>
    </xf>
    <xf numFmtId="10" fontId="17" fillId="6" borderId="9" xfId="0" applyNumberFormat="1" applyFont="1" applyFill="1" applyBorder="1" applyAlignment="1">
      <alignment horizontal="left" vertical="top" wrapText="1"/>
    </xf>
    <xf numFmtId="0" fontId="5" fillId="4" borderId="3" xfId="2" applyFont="1" applyFill="1" applyBorder="1" applyAlignment="1">
      <alignment horizontal="left" vertical="top" wrapText="1"/>
    </xf>
    <xf numFmtId="0" fontId="5" fillId="3" borderId="7" xfId="2" applyFont="1" applyFill="1" applyBorder="1" applyAlignment="1">
      <alignment horizontal="center" vertical="top" wrapText="1"/>
    </xf>
    <xf numFmtId="0" fontId="5" fillId="3" borderId="0" xfId="2" applyFont="1" applyFill="1" applyAlignment="1">
      <alignment horizontal="center" vertical="top" wrapText="1"/>
    </xf>
    <xf numFmtId="0" fontId="5" fillId="4" borderId="3" xfId="0" applyFont="1" applyFill="1" applyBorder="1" applyAlignment="1">
      <alignment horizontal="left" vertical="top" wrapText="1"/>
    </xf>
    <xf numFmtId="0" fontId="0" fillId="0" borderId="5" xfId="0" applyBorder="1" applyAlignment="1">
      <alignment horizontal="center"/>
    </xf>
    <xf numFmtId="0" fontId="12" fillId="2" borderId="4" xfId="0" applyFont="1" applyFill="1" applyBorder="1" applyAlignment="1" applyProtection="1">
      <alignment horizontal="center" vertical="top" wrapText="1"/>
      <protection locked="0"/>
    </xf>
    <xf numFmtId="0" fontId="12" fillId="2" borderId="5" xfId="0" applyFont="1" applyFill="1" applyBorder="1" applyAlignment="1" applyProtection="1">
      <alignment horizontal="center" vertical="top" wrapText="1"/>
      <protection locked="0"/>
    </xf>
    <xf numFmtId="0" fontId="12" fillId="2" borderId="6" xfId="0" applyFont="1" applyFill="1" applyBorder="1" applyAlignment="1" applyProtection="1">
      <alignment horizontal="center" vertical="top" wrapText="1"/>
      <protection locked="0"/>
    </xf>
    <xf numFmtId="0" fontId="11" fillId="0" borderId="3" xfId="0" applyFont="1" applyBorder="1" applyAlignment="1">
      <alignment horizontal="left" vertical="top" wrapText="1"/>
    </xf>
    <xf numFmtId="0" fontId="12" fillId="2" borderId="3" xfId="0" applyFont="1" applyFill="1" applyBorder="1" applyAlignment="1" applyProtection="1">
      <alignment horizontal="left" vertical="top" wrapText="1"/>
      <protection locked="0"/>
    </xf>
    <xf numFmtId="0" fontId="5" fillId="4" borderId="3" xfId="0" applyFont="1" applyFill="1" applyBorder="1" applyAlignment="1">
      <alignment horizontal="left" vertical="center" wrapText="1"/>
    </xf>
    <xf numFmtId="0" fontId="0" fillId="0" borderId="4" xfId="0" applyBorder="1" applyAlignment="1">
      <alignment horizontal="center"/>
    </xf>
    <xf numFmtId="0" fontId="2" fillId="6" borderId="8" xfId="0" applyFont="1" applyFill="1" applyBorder="1" applyAlignment="1">
      <alignment horizontal="left" vertical="top" wrapText="1"/>
    </xf>
    <xf numFmtId="0" fontId="2" fillId="6" borderId="13" xfId="0" applyFont="1" applyFill="1" applyBorder="1" applyAlignment="1">
      <alignment horizontal="left" vertical="top" wrapText="1"/>
    </xf>
    <xf numFmtId="0" fontId="2" fillId="6" borderId="12" xfId="0" applyFont="1" applyFill="1" applyBorder="1" applyAlignment="1">
      <alignment horizontal="left" vertical="top" wrapText="1"/>
    </xf>
    <xf numFmtId="0" fontId="2" fillId="6" borderId="10" xfId="0" applyFont="1" applyFill="1" applyBorder="1" applyAlignment="1">
      <alignment horizontal="left" vertical="top" wrapText="1"/>
    </xf>
    <xf numFmtId="0" fontId="2" fillId="6" borderId="1" xfId="0" applyFont="1" applyFill="1" applyBorder="1" applyAlignment="1">
      <alignment horizontal="left" vertical="top" wrapText="1"/>
    </xf>
    <xf numFmtId="0" fontId="2" fillId="6" borderId="2" xfId="0" applyFont="1" applyFill="1" applyBorder="1" applyAlignment="1">
      <alignment horizontal="left" vertical="top" wrapText="1"/>
    </xf>
    <xf numFmtId="0" fontId="10" fillId="0" borderId="4" xfId="0" applyFont="1" applyBorder="1" applyAlignment="1">
      <alignment horizontal="left" vertical="top" wrapText="1"/>
    </xf>
    <xf numFmtId="0" fontId="10" fillId="0" borderId="5" xfId="0" applyFont="1" applyBorder="1" applyAlignment="1">
      <alignment horizontal="left" vertical="top" wrapText="1"/>
    </xf>
    <xf numFmtId="0" fontId="10" fillId="0" borderId="6" xfId="0" applyFont="1" applyBorder="1" applyAlignment="1">
      <alignment horizontal="left" vertical="top" wrapText="1"/>
    </xf>
    <xf numFmtId="0" fontId="10" fillId="0" borderId="4" xfId="0" applyFont="1" applyBorder="1" applyAlignment="1">
      <alignment horizontal="center" vertical="top" wrapText="1"/>
    </xf>
    <xf numFmtId="0" fontId="10" fillId="0" borderId="5" xfId="0" applyFont="1" applyBorder="1" applyAlignment="1">
      <alignment horizontal="center" vertical="top" wrapText="1"/>
    </xf>
    <xf numFmtId="0" fontId="10" fillId="0" borderId="6" xfId="0" applyFont="1" applyBorder="1" applyAlignment="1">
      <alignment horizontal="center" vertical="top" wrapText="1"/>
    </xf>
    <xf numFmtId="0" fontId="12" fillId="0" borderId="4" xfId="0" applyFont="1" applyBorder="1" applyAlignment="1">
      <alignment horizontal="left" vertical="center" wrapText="1"/>
    </xf>
    <xf numFmtId="0" fontId="12" fillId="0" borderId="5" xfId="0" applyFont="1" applyBorder="1" applyAlignment="1">
      <alignment horizontal="left" vertical="center" wrapText="1"/>
    </xf>
    <xf numFmtId="0" fontId="12" fillId="0" borderId="6" xfId="0" applyFont="1" applyBorder="1" applyAlignment="1">
      <alignment horizontal="left" vertical="center" wrapText="1"/>
    </xf>
    <xf numFmtId="0" fontId="20" fillId="6" borderId="10" xfId="0" applyFont="1" applyFill="1" applyBorder="1" applyAlignment="1">
      <alignment horizontal="left" vertical="top" wrapText="1"/>
    </xf>
    <xf numFmtId="0" fontId="20" fillId="6" borderId="2" xfId="0" applyFont="1" applyFill="1" applyBorder="1" applyAlignment="1">
      <alignment horizontal="left" vertical="top" wrapText="1"/>
    </xf>
    <xf numFmtId="0" fontId="2" fillId="6" borderId="10" xfId="0" applyFont="1" applyFill="1" applyBorder="1" applyAlignment="1">
      <alignment horizontal="right" vertical="top" wrapText="1"/>
    </xf>
    <xf numFmtId="0" fontId="2" fillId="6" borderId="2" xfId="0" applyFont="1" applyFill="1" applyBorder="1" applyAlignment="1">
      <alignment horizontal="right" vertical="top" wrapText="1"/>
    </xf>
    <xf numFmtId="0" fontId="5" fillId="0" borderId="8" xfId="0" applyFont="1" applyBorder="1" applyAlignment="1">
      <alignment horizontal="left" vertical="center" wrapText="1"/>
    </xf>
    <xf numFmtId="0" fontId="5" fillId="0" borderId="13" xfId="0" applyFont="1" applyBorder="1" applyAlignment="1">
      <alignment horizontal="left" vertical="center" wrapText="1"/>
    </xf>
    <xf numFmtId="0" fontId="5" fillId="0" borderId="12" xfId="0" applyFont="1" applyBorder="1" applyAlignment="1">
      <alignment horizontal="left" vertical="center" wrapText="1"/>
    </xf>
    <xf numFmtId="0" fontId="5" fillId="0" borderId="10" xfId="0" applyFont="1" applyBorder="1" applyAlignment="1">
      <alignment horizontal="left" vertical="center" wrapText="1"/>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cellXfs>
  <cellStyles count="4">
    <cellStyle name="Prozent" xfId="1" builtinId="5"/>
    <cellStyle name="Prozent 2" xfId="3" xr:uid="{F640F0E7-CB67-4813-8E1D-E1C8890B8DA3}"/>
    <cellStyle name="Standard" xfId="0" builtinId="0"/>
    <cellStyle name="Standard 2" xfId="2" xr:uid="{A54684BF-D152-4850-9730-D72935CDD07A}"/>
  </cellStyles>
  <dxfs count="0"/>
  <tableStyles count="0" defaultTableStyle="TableStyleMedium2" defaultPivotStyle="PivotStyleLight16"/>
  <colors>
    <mruColors>
      <color rgb="FFBFBFBF"/>
      <color rgb="FFB7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eetMetadata" Target="metadata.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694764</xdr:colOff>
      <xdr:row>0</xdr:row>
      <xdr:rowOff>0</xdr:rowOff>
    </xdr:from>
    <xdr:to>
      <xdr:col>5</xdr:col>
      <xdr:colOff>75304</xdr:colOff>
      <xdr:row>0</xdr:row>
      <xdr:rowOff>457200</xdr:rowOff>
    </xdr:to>
    <xdr:pic>
      <xdr:nvPicPr>
        <xdr:cNvPr id="4" name="Grafik 3">
          <a:extLst>
            <a:ext uri="{FF2B5EF4-FFF2-40B4-BE49-F238E27FC236}">
              <a16:creationId xmlns:a16="http://schemas.microsoft.com/office/drawing/2014/main" id="{07D47AB1-D653-44E6-A8F9-A8D09264CBF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92935" y="0"/>
          <a:ext cx="1895140" cy="45720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694764</xdr:colOff>
      <xdr:row>0</xdr:row>
      <xdr:rowOff>0</xdr:rowOff>
    </xdr:from>
    <xdr:to>
      <xdr:col>5</xdr:col>
      <xdr:colOff>90454</xdr:colOff>
      <xdr:row>0</xdr:row>
      <xdr:rowOff>457200</xdr:rowOff>
    </xdr:to>
    <xdr:pic>
      <xdr:nvPicPr>
        <xdr:cNvPr id="3" name="Grafik 2">
          <a:extLst>
            <a:ext uri="{FF2B5EF4-FFF2-40B4-BE49-F238E27FC236}">
              <a16:creationId xmlns:a16="http://schemas.microsoft.com/office/drawing/2014/main" id="{BD123DF7-D52D-4612-BF3A-6E02C282704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92935" y="0"/>
          <a:ext cx="1908476" cy="457200"/>
        </a:xfrm>
        <a:prstGeom prst="rect">
          <a:avLst/>
        </a:prstGeom>
        <a:noFill/>
        <a:ln>
          <a:noFill/>
        </a:ln>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56466A-DCF5-442E-ABA8-AB80B2E5FB63}">
  <sheetPr>
    <tabColor theme="6" tint="0.59999389629810485"/>
  </sheetPr>
  <dimension ref="A1:G19"/>
  <sheetViews>
    <sheetView showGridLines="0" view="pageLayout" zoomScaleNormal="90" workbookViewId="0">
      <selection sqref="A1:D1"/>
    </sheetView>
  </sheetViews>
  <sheetFormatPr baseColWidth="10" defaultColWidth="11.44140625" defaultRowHeight="14.4" x14ac:dyDescent="0.3"/>
  <cols>
    <col min="1" max="5" width="11.88671875" customWidth="1"/>
    <col min="6" max="7" width="12" customWidth="1"/>
  </cols>
  <sheetData>
    <row r="1" spans="1:7" ht="72.45" customHeight="1" x14ac:dyDescent="0.3">
      <c r="A1" s="74" t="s">
        <v>192</v>
      </c>
      <c r="B1" s="74"/>
      <c r="C1" s="74"/>
      <c r="D1" s="74"/>
      <c r="E1" s="75" t="s">
        <v>96</v>
      </c>
      <c r="F1" s="75"/>
      <c r="G1" s="75"/>
    </row>
    <row r="2" spans="1:7" x14ac:dyDescent="0.3">
      <c r="A2" s="2"/>
      <c r="B2" s="2"/>
      <c r="C2" s="2"/>
      <c r="D2" s="2"/>
      <c r="E2" s="2"/>
      <c r="F2" s="2"/>
      <c r="G2" s="2"/>
    </row>
    <row r="3" spans="1:7" x14ac:dyDescent="0.3">
      <c r="A3" s="2"/>
      <c r="B3" s="2"/>
      <c r="C3" s="2"/>
      <c r="D3" s="2"/>
      <c r="E3" s="2"/>
      <c r="F3" s="2"/>
      <c r="G3" s="2"/>
    </row>
    <row r="4" spans="1:7" x14ac:dyDescent="0.3">
      <c r="A4" s="2"/>
      <c r="B4" s="2"/>
      <c r="C4" s="2"/>
      <c r="D4" s="2"/>
      <c r="E4" s="2"/>
      <c r="F4" s="2"/>
      <c r="G4" s="2"/>
    </row>
    <row r="5" spans="1:7" x14ac:dyDescent="0.3">
      <c r="A5" s="2"/>
      <c r="B5" s="2"/>
      <c r="C5" s="2"/>
      <c r="D5" s="2"/>
      <c r="E5" s="2"/>
      <c r="F5" s="2"/>
      <c r="G5" s="2"/>
    </row>
    <row r="6" spans="1:7" x14ac:dyDescent="0.3">
      <c r="A6" s="2"/>
      <c r="B6" s="18"/>
      <c r="C6" s="2"/>
      <c r="D6" s="2"/>
      <c r="E6" s="2"/>
      <c r="F6" s="2"/>
      <c r="G6" s="2"/>
    </row>
    <row r="7" spans="1:7" ht="17.399999999999999" x14ac:dyDescent="0.3">
      <c r="A7" s="2"/>
      <c r="B7" s="76" t="s">
        <v>1</v>
      </c>
      <c r="C7" s="76"/>
      <c r="D7" s="76"/>
      <c r="E7" s="76"/>
      <c r="F7" s="76"/>
      <c r="G7" s="76"/>
    </row>
    <row r="8" spans="1:7" ht="17.399999999999999" x14ac:dyDescent="0.3">
      <c r="A8" s="2"/>
      <c r="B8" s="19"/>
      <c r="C8" s="19"/>
      <c r="D8" s="19"/>
      <c r="E8" s="19"/>
      <c r="F8" s="19"/>
      <c r="G8" s="19"/>
    </row>
    <row r="9" spans="1:7" x14ac:dyDescent="0.3">
      <c r="A9" s="2"/>
      <c r="B9" s="77" t="s">
        <v>2</v>
      </c>
      <c r="C9" s="77"/>
      <c r="D9" s="77"/>
      <c r="E9" s="77"/>
      <c r="F9" s="77"/>
      <c r="G9" s="77"/>
    </row>
    <row r="10" spans="1:7" x14ac:dyDescent="0.3">
      <c r="A10" s="2"/>
      <c r="B10" s="77"/>
      <c r="C10" s="77"/>
      <c r="D10" s="77"/>
      <c r="E10" s="77"/>
      <c r="F10" s="77"/>
      <c r="G10" s="77"/>
    </row>
    <row r="11" spans="1:7" x14ac:dyDescent="0.3">
      <c r="A11" s="2"/>
      <c r="B11" s="77"/>
      <c r="C11" s="77"/>
      <c r="D11" s="77"/>
      <c r="E11" s="77"/>
      <c r="F11" s="77"/>
      <c r="G11" s="77"/>
    </row>
    <row r="12" spans="1:7" ht="53.7" customHeight="1" x14ac:dyDescent="0.3">
      <c r="A12" s="1"/>
      <c r="B12" s="78" t="s">
        <v>3</v>
      </c>
      <c r="C12" s="78"/>
      <c r="D12" s="78"/>
      <c r="E12" s="78"/>
      <c r="F12" s="78"/>
      <c r="G12" s="78"/>
    </row>
    <row r="13" spans="1:7" x14ac:dyDescent="0.3">
      <c r="A13" s="2"/>
      <c r="B13" s="79" t="s">
        <v>4</v>
      </c>
      <c r="C13" s="79"/>
      <c r="D13" s="79"/>
      <c r="E13" s="79"/>
      <c r="F13" s="79"/>
      <c r="G13" s="79"/>
    </row>
    <row r="14" spans="1:7" x14ac:dyDescent="0.3">
      <c r="A14" s="1"/>
      <c r="B14" s="79"/>
      <c r="C14" s="79"/>
      <c r="D14" s="79"/>
      <c r="E14" s="79"/>
      <c r="F14" s="79"/>
      <c r="G14" s="79"/>
    </row>
    <row r="15" spans="1:7" x14ac:dyDescent="0.3">
      <c r="A15" s="2"/>
      <c r="B15" s="73" t="s">
        <v>5</v>
      </c>
      <c r="C15" s="73"/>
      <c r="D15" s="73"/>
      <c r="E15" s="73"/>
      <c r="F15" s="73"/>
      <c r="G15" s="73"/>
    </row>
    <row r="16" spans="1:7" x14ac:dyDescent="0.3">
      <c r="A16" s="1"/>
      <c r="B16" s="1"/>
      <c r="C16" s="1"/>
      <c r="D16" s="1"/>
      <c r="E16" s="1"/>
      <c r="F16" s="1"/>
      <c r="G16" s="1"/>
    </row>
    <row r="17" spans="1:7" x14ac:dyDescent="0.3">
      <c r="A17" s="1"/>
      <c r="B17" s="1"/>
      <c r="C17" s="1"/>
      <c r="D17" s="1"/>
      <c r="E17" s="1"/>
      <c r="F17" s="1"/>
      <c r="G17" s="1"/>
    </row>
    <row r="18" spans="1:7" ht="15.6" x14ac:dyDescent="0.3">
      <c r="A18" s="1"/>
      <c r="B18" s="20" t="s">
        <v>95</v>
      </c>
      <c r="C18" s="1"/>
      <c r="D18" s="1"/>
      <c r="E18" s="1"/>
      <c r="F18" s="1"/>
      <c r="G18" s="1"/>
    </row>
    <row r="19" spans="1:7" x14ac:dyDescent="0.3">
      <c r="A19" s="1"/>
      <c r="B19" s="1"/>
      <c r="C19" s="1"/>
      <c r="D19" s="1"/>
      <c r="E19" s="1"/>
      <c r="F19" s="1"/>
      <c r="G19" s="1"/>
    </row>
  </sheetData>
  <mergeCells count="7">
    <mergeCell ref="B15:G15"/>
    <mergeCell ref="A1:D1"/>
    <mergeCell ref="E1:G1"/>
    <mergeCell ref="B7:G7"/>
    <mergeCell ref="B9:G11"/>
    <mergeCell ref="B12:G12"/>
    <mergeCell ref="B13:G14"/>
  </mergeCells>
  <pageMargins left="0.7" right="0.7" top="0.78740157499999996" bottom="0.78740157499999996"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63FC77-3E3E-40FE-A854-AD3BABBF6625}">
  <sheetPr>
    <tabColor theme="6" tint="0.59999389629810485"/>
  </sheetPr>
  <dimension ref="A1:G22"/>
  <sheetViews>
    <sheetView showGridLines="0" view="pageLayout" zoomScaleNormal="70" workbookViewId="0">
      <selection activeCell="A7" sqref="A7:G7"/>
    </sheetView>
  </sheetViews>
  <sheetFormatPr baseColWidth="10" defaultColWidth="11.44140625" defaultRowHeight="14.4" x14ac:dyDescent="0.3"/>
  <cols>
    <col min="1" max="5" width="11.88671875" customWidth="1"/>
    <col min="6" max="7" width="12" customWidth="1"/>
  </cols>
  <sheetData>
    <row r="1" spans="1:7" ht="41.7" customHeight="1" x14ac:dyDescent="0.3">
      <c r="A1" s="74" t="s">
        <v>192</v>
      </c>
      <c r="B1" s="74"/>
      <c r="C1" s="74"/>
      <c r="D1" s="74"/>
      <c r="E1" s="75" t="s">
        <v>193</v>
      </c>
      <c r="F1" s="75"/>
      <c r="G1" s="75"/>
    </row>
    <row r="6" spans="1:7" ht="17.399999999999999" x14ac:dyDescent="0.3">
      <c r="A6" s="80" t="s">
        <v>0</v>
      </c>
      <c r="B6" s="80"/>
      <c r="C6" s="80"/>
      <c r="D6" s="80"/>
      <c r="E6" s="80"/>
      <c r="F6" s="80"/>
      <c r="G6" s="80"/>
    </row>
    <row r="7" spans="1:7" ht="371.25" customHeight="1" x14ac:dyDescent="0.3">
      <c r="A7" s="81" t="s">
        <v>94</v>
      </c>
      <c r="B7" s="81"/>
      <c r="C7" s="81"/>
      <c r="D7" s="81"/>
      <c r="E7" s="81"/>
      <c r="F7" s="81"/>
      <c r="G7" s="81"/>
    </row>
    <row r="8" spans="1:7" x14ac:dyDescent="0.3">
      <c r="A8" s="1"/>
      <c r="B8" s="4"/>
      <c r="C8" s="4"/>
      <c r="D8" s="4"/>
      <c r="E8" s="4"/>
      <c r="F8" s="4"/>
      <c r="G8" s="4"/>
    </row>
    <row r="9" spans="1:7" x14ac:dyDescent="0.3">
      <c r="A9" s="1"/>
      <c r="B9" s="1"/>
      <c r="C9" s="1"/>
      <c r="D9" s="1"/>
      <c r="E9" s="1"/>
      <c r="F9" s="1"/>
      <c r="G9" s="1"/>
    </row>
    <row r="10" spans="1:7" x14ac:dyDescent="0.3">
      <c r="A10" s="1"/>
      <c r="B10" s="1"/>
      <c r="C10" s="1"/>
      <c r="D10" s="1"/>
      <c r="E10" s="1"/>
      <c r="F10" s="1"/>
      <c r="G10" s="1"/>
    </row>
    <row r="11" spans="1:7" x14ac:dyDescent="0.3">
      <c r="A11" s="1"/>
      <c r="B11" s="1"/>
      <c r="C11" s="1"/>
      <c r="D11" s="1"/>
      <c r="E11" s="1"/>
      <c r="F11" s="1"/>
      <c r="G11" s="1"/>
    </row>
    <row r="12" spans="1:7" x14ac:dyDescent="0.3">
      <c r="A12" s="1"/>
      <c r="B12" s="1"/>
      <c r="C12" s="1"/>
      <c r="D12" s="1"/>
      <c r="E12" s="1"/>
      <c r="F12" s="1"/>
      <c r="G12" s="1"/>
    </row>
    <row r="13" spans="1:7" x14ac:dyDescent="0.3">
      <c r="A13" s="1"/>
      <c r="B13" s="1"/>
      <c r="C13" s="1"/>
      <c r="D13" s="3"/>
      <c r="E13" s="1"/>
      <c r="F13" s="1"/>
      <c r="G13" s="1"/>
    </row>
    <row r="14" spans="1:7" x14ac:dyDescent="0.3">
      <c r="A14" s="1"/>
      <c r="B14" s="1"/>
      <c r="C14" s="1"/>
      <c r="D14" s="1"/>
      <c r="E14" s="1"/>
      <c r="F14" s="1"/>
      <c r="G14" s="1"/>
    </row>
    <row r="15" spans="1:7" x14ac:dyDescent="0.3">
      <c r="A15" s="1"/>
      <c r="B15" s="1"/>
      <c r="C15" s="1"/>
      <c r="D15" s="1"/>
      <c r="E15" s="1"/>
      <c r="F15" s="1"/>
      <c r="G15" s="1"/>
    </row>
    <row r="16" spans="1:7" x14ac:dyDescent="0.3">
      <c r="A16" s="1"/>
      <c r="B16" s="1"/>
      <c r="C16" s="1"/>
      <c r="D16" s="1"/>
      <c r="E16" s="1"/>
      <c r="F16" s="1"/>
      <c r="G16" s="1"/>
    </row>
    <row r="17" spans="1:7" x14ac:dyDescent="0.3">
      <c r="A17" s="1"/>
      <c r="B17" s="1"/>
      <c r="C17" s="1"/>
      <c r="D17" s="1"/>
      <c r="E17" s="1"/>
      <c r="F17" s="1"/>
      <c r="G17" s="1"/>
    </row>
    <row r="18" spans="1:7" x14ac:dyDescent="0.3">
      <c r="A18" s="1"/>
      <c r="B18" s="1"/>
      <c r="C18" s="1"/>
      <c r="D18" s="1"/>
      <c r="E18" s="1"/>
      <c r="F18" s="1"/>
      <c r="G18" s="1"/>
    </row>
    <row r="19" spans="1:7" x14ac:dyDescent="0.3">
      <c r="A19" s="1"/>
      <c r="B19" s="1"/>
      <c r="C19" s="1"/>
      <c r="D19" s="1"/>
      <c r="E19" s="1"/>
      <c r="F19" s="1"/>
      <c r="G19" s="1"/>
    </row>
    <row r="20" spans="1:7" x14ac:dyDescent="0.3">
      <c r="A20" s="1"/>
      <c r="B20" s="1"/>
      <c r="C20" s="1"/>
      <c r="D20" s="1"/>
      <c r="E20" s="1"/>
      <c r="F20" s="1"/>
      <c r="G20" s="1"/>
    </row>
    <row r="21" spans="1:7" x14ac:dyDescent="0.3">
      <c r="A21" s="1"/>
      <c r="B21" s="1"/>
      <c r="C21" s="1"/>
      <c r="D21" s="1"/>
      <c r="E21" s="1"/>
      <c r="F21" s="1"/>
      <c r="G21" s="1"/>
    </row>
    <row r="22" spans="1:7" x14ac:dyDescent="0.3">
      <c r="A22" s="1"/>
      <c r="B22" s="1"/>
      <c r="C22" s="1"/>
      <c r="D22" s="1"/>
      <c r="E22" s="1"/>
      <c r="F22" s="1"/>
      <c r="G22" s="1"/>
    </row>
  </sheetData>
  <mergeCells count="4">
    <mergeCell ref="A1:D1"/>
    <mergeCell ref="E1:G1"/>
    <mergeCell ref="A6:G6"/>
    <mergeCell ref="A7:G7"/>
  </mergeCells>
  <pageMargins left="0.7" right="0.7" top="0.78740157499999996" bottom="0.78740157499999996" header="0.3" footer="0.3"/>
  <pageSetup paperSize="9" orientation="portrait" horizontalDpi="90" verticalDpi="9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F3B831-81DF-4ADC-8901-EBBFB13BF5F3}">
  <sheetPr codeName="Tabelle3">
    <tabColor theme="9" tint="0.59999389629810485"/>
  </sheetPr>
  <dimension ref="A1:I11"/>
  <sheetViews>
    <sheetView tabSelected="1" showWhiteSpace="0" view="pageLayout" topLeftCell="A3" zoomScale="70" zoomScaleNormal="60" zoomScaleSheetLayoutView="40" zoomScalePageLayoutView="70" workbookViewId="0">
      <selection activeCell="C11" sqref="C11"/>
    </sheetView>
  </sheetViews>
  <sheetFormatPr baseColWidth="10" defaultColWidth="11.44140625" defaultRowHeight="13.8" x14ac:dyDescent="0.25"/>
  <cols>
    <col min="1" max="1" width="11.44140625" style="1"/>
    <col min="2" max="2" width="67.109375" style="1" customWidth="1"/>
    <col min="3" max="3" width="100.5546875" style="1" customWidth="1"/>
    <col min="4" max="4" width="33.5546875" style="1" customWidth="1"/>
    <col min="5" max="6" width="28.5546875" style="1" customWidth="1"/>
    <col min="7" max="7" width="50.5546875" style="1" customWidth="1"/>
    <col min="8" max="9" width="28.5546875" style="1" customWidth="1"/>
    <col min="10" max="16384" width="11.44140625" style="1"/>
  </cols>
  <sheetData>
    <row r="1" spans="1:9" ht="15" customHeight="1" x14ac:dyDescent="0.25">
      <c r="A1" s="83" t="s">
        <v>6</v>
      </c>
      <c r="B1" s="83"/>
      <c r="C1" s="84" t="str">
        <f>Deckblatt!B13</f>
        <v>&lt;Name des Bewerbers bzw.  Federführers der Bewerbergemeinschaft&gt;</v>
      </c>
      <c r="D1" s="84"/>
      <c r="E1" s="38"/>
      <c r="F1" s="38"/>
      <c r="G1" s="38"/>
      <c r="H1" s="38"/>
      <c r="I1" s="38"/>
    </row>
    <row r="2" spans="1:9" ht="15" customHeight="1" x14ac:dyDescent="0.25">
      <c r="A2" s="83"/>
      <c r="B2" s="83"/>
      <c r="C2" s="84"/>
      <c r="D2" s="84"/>
      <c r="E2" s="38"/>
      <c r="F2" s="38"/>
      <c r="G2" s="38"/>
      <c r="H2" s="38"/>
      <c r="I2" s="38"/>
    </row>
    <row r="3" spans="1:9" ht="15" x14ac:dyDescent="0.25">
      <c r="A3" s="9"/>
      <c r="B3" s="9"/>
      <c r="C3" s="9"/>
      <c r="D3" s="10"/>
      <c r="E3" s="10"/>
      <c r="F3" s="10"/>
      <c r="G3" s="10"/>
      <c r="H3" s="11"/>
      <c r="I3" s="11"/>
    </row>
    <row r="4" spans="1:9" ht="63.6" customHeight="1" x14ac:dyDescent="0.25">
      <c r="A4" s="85" t="s">
        <v>7</v>
      </c>
      <c r="B4" s="86"/>
      <c r="C4" s="86"/>
      <c r="D4" s="87"/>
      <c r="E4" s="86" t="s">
        <v>8</v>
      </c>
      <c r="F4" s="86"/>
      <c r="G4" s="86"/>
      <c r="H4" s="86"/>
      <c r="I4" s="86"/>
    </row>
    <row r="5" spans="1:9" ht="15" x14ac:dyDescent="0.25">
      <c r="A5" s="12"/>
      <c r="B5" s="13"/>
      <c r="C5" s="13"/>
      <c r="D5" s="14"/>
      <c r="E5" s="14"/>
      <c r="F5" s="15"/>
      <c r="G5" s="15"/>
      <c r="H5" s="15"/>
      <c r="I5" s="14"/>
    </row>
    <row r="6" spans="1:9" s="56" customFormat="1" ht="69" x14ac:dyDescent="0.25">
      <c r="A6" s="82" t="s">
        <v>9</v>
      </c>
      <c r="B6" s="82"/>
      <c r="C6" s="52" t="s">
        <v>10</v>
      </c>
      <c r="D6" s="52" t="s">
        <v>11</v>
      </c>
      <c r="E6" s="52" t="s">
        <v>12</v>
      </c>
      <c r="F6" s="16" t="s">
        <v>15</v>
      </c>
      <c r="G6" s="52" t="s">
        <v>13</v>
      </c>
      <c r="H6" s="16" t="s">
        <v>14</v>
      </c>
      <c r="I6" s="16" t="s">
        <v>16</v>
      </c>
    </row>
    <row r="7" spans="1:9" x14ac:dyDescent="0.25">
      <c r="A7" s="43" t="s">
        <v>17</v>
      </c>
      <c r="B7" s="43"/>
      <c r="C7" s="43"/>
      <c r="D7" s="43"/>
      <c r="E7" s="43"/>
      <c r="F7" s="17">
        <f>SUM(F8:F11)</f>
        <v>1</v>
      </c>
      <c r="G7" s="43"/>
      <c r="H7" s="17"/>
      <c r="I7" s="17">
        <f t="shared" ref="I7" si="0">SUM(I8:I11)</f>
        <v>0</v>
      </c>
    </row>
    <row r="8" spans="1:9" ht="165.45" customHeight="1" x14ac:dyDescent="0.25">
      <c r="A8" s="29" t="s">
        <v>18</v>
      </c>
      <c r="B8" s="29" t="s">
        <v>98</v>
      </c>
      <c r="C8" s="53" t="s">
        <v>259</v>
      </c>
      <c r="D8" s="44"/>
      <c r="E8" s="54">
        <v>10000000</v>
      </c>
      <c r="F8" s="65">
        <v>0.3</v>
      </c>
      <c r="G8" s="53" t="s">
        <v>97</v>
      </c>
      <c r="H8" s="5">
        <f>MIN(D8/E8,100%)</f>
        <v>0</v>
      </c>
      <c r="I8" s="6">
        <f>H8*F8</f>
        <v>0</v>
      </c>
    </row>
    <row r="9" spans="1:9" ht="163.5" customHeight="1" x14ac:dyDescent="0.25">
      <c r="A9" s="29" t="s">
        <v>19</v>
      </c>
      <c r="B9" s="29" t="s">
        <v>99</v>
      </c>
      <c r="C9" s="53" t="s">
        <v>258</v>
      </c>
      <c r="D9" s="44"/>
      <c r="E9" s="54">
        <v>5000000</v>
      </c>
      <c r="F9" s="65">
        <v>0.3</v>
      </c>
      <c r="G9" s="53" t="s">
        <v>100</v>
      </c>
      <c r="H9" s="5">
        <f t="shared" ref="H9:H10" si="1">MIN(D9/E9,100%)</f>
        <v>0</v>
      </c>
      <c r="I9" s="6">
        <f>H9*F9</f>
        <v>0</v>
      </c>
    </row>
    <row r="10" spans="1:9" ht="129" customHeight="1" x14ac:dyDescent="0.25">
      <c r="A10" s="29" t="s">
        <v>20</v>
      </c>
      <c r="B10" s="29" t="s">
        <v>22</v>
      </c>
      <c r="C10" s="53" t="s">
        <v>23</v>
      </c>
      <c r="D10" s="44"/>
      <c r="E10" s="54">
        <v>2500000</v>
      </c>
      <c r="F10" s="65">
        <v>0.25</v>
      </c>
      <c r="G10" s="53" t="s">
        <v>101</v>
      </c>
      <c r="H10" s="5">
        <f t="shared" si="1"/>
        <v>0</v>
      </c>
      <c r="I10" s="6">
        <f>H10*F10</f>
        <v>0</v>
      </c>
    </row>
    <row r="11" spans="1:9" ht="134.4" customHeight="1" x14ac:dyDescent="0.25">
      <c r="A11" s="29" t="s">
        <v>21</v>
      </c>
      <c r="B11" s="29" t="s">
        <v>24</v>
      </c>
      <c r="C11" s="53" t="s">
        <v>25</v>
      </c>
      <c r="D11" s="45"/>
      <c r="E11" s="55">
        <v>0.1</v>
      </c>
      <c r="F11" s="65">
        <v>0.15</v>
      </c>
      <c r="G11" s="53" t="s">
        <v>102</v>
      </c>
      <c r="H11" s="5">
        <f>MIN(D11/E11,100%)</f>
        <v>0</v>
      </c>
      <c r="I11" s="6">
        <f>H11*F11</f>
        <v>0</v>
      </c>
    </row>
  </sheetData>
  <mergeCells count="5">
    <mergeCell ref="A6:B6"/>
    <mergeCell ref="A1:B2"/>
    <mergeCell ref="C1:D2"/>
    <mergeCell ref="A4:D4"/>
    <mergeCell ref="E4:I4"/>
  </mergeCells>
  <phoneticPr fontId="7" type="noConversion"/>
  <dataValidations count="1">
    <dataValidation type="decimal" allowBlank="1" showInputMessage="1" showErrorMessage="1" sqref="D8:D11" xr:uid="{507DDE29-14C1-4BD8-9EAD-5BB9E7DC34CC}">
      <formula1>0</formula1>
      <formula2>1000000000</formula2>
    </dataValidation>
  </dataValidations>
  <pageMargins left="0.70866141732283472" right="0.70866141732283472" top="0.78740157480314965" bottom="0.78740157480314965" header="0.31496062992125984" footer="0.31496062992125984"/>
  <pageSetup paperSize="9" scale="62" fitToWidth="0" fitToHeight="0" orientation="landscape" horizontalDpi="90" verticalDpi="90" r:id="rId1"/>
  <headerFooter>
    <oddHeader>&amp;LONTRAS Gastransport GmbH
Vergabeverfahren 
ONTRAS-2023-0008 - SAP S/4HANA&amp;CTeilnahmewettbewerb&amp;REignungsbewertungsmatrix</oddHeader>
    <oddFooter>&amp;L&amp;F&amp;CStand: &amp;D &amp;T&amp;RSeite &amp;P von &amp;N</oddFooter>
  </headerFooter>
  <colBreaks count="1" manualBreakCount="1">
    <brk id="4"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AAAD6E-4E32-4963-9F39-DC6A4E044DB2}">
  <sheetPr codeName="Tabelle4">
    <tabColor theme="9" tint="0.59999389629810485"/>
  </sheetPr>
  <dimension ref="A1:I11"/>
  <sheetViews>
    <sheetView zoomScale="80" zoomScaleNormal="80" zoomScaleSheetLayoutView="30" zoomScalePageLayoutView="55" workbookViewId="0">
      <selection activeCell="C10" sqref="C10"/>
    </sheetView>
  </sheetViews>
  <sheetFormatPr baseColWidth="10" defaultColWidth="11.44140625" defaultRowHeight="13.8" x14ac:dyDescent="0.25"/>
  <cols>
    <col min="1" max="1" width="11.44140625" style="1"/>
    <col min="2" max="2" width="67.109375" style="1" customWidth="1"/>
    <col min="3" max="3" width="100.5546875" style="1" customWidth="1"/>
    <col min="4" max="6" width="28.5546875" style="1" customWidth="1"/>
    <col min="7" max="7" width="60.5546875" style="1" customWidth="1"/>
    <col min="8" max="9" width="28.5546875" style="1" customWidth="1"/>
    <col min="10" max="16384" width="11.44140625" style="1"/>
  </cols>
  <sheetData>
    <row r="1" spans="1:9" ht="14.1" customHeight="1" x14ac:dyDescent="0.25">
      <c r="A1" s="83" t="s">
        <v>6</v>
      </c>
      <c r="B1" s="83"/>
      <c r="C1" s="84" t="str">
        <f>Deckblatt!B13</f>
        <v>&lt;Name des Bewerbers bzw.  Federführers der Bewerbergemeinschaft&gt;</v>
      </c>
      <c r="D1" s="84"/>
      <c r="E1" s="40"/>
      <c r="F1" s="40"/>
      <c r="G1" s="38"/>
      <c r="H1" s="40"/>
      <c r="I1" s="40"/>
    </row>
    <row r="2" spans="1:9" ht="15" customHeight="1" x14ac:dyDescent="0.25">
      <c r="A2" s="83"/>
      <c r="B2" s="83"/>
      <c r="C2" s="84"/>
      <c r="D2" s="84"/>
      <c r="E2" s="40"/>
      <c r="F2" s="40"/>
      <c r="G2" s="38"/>
      <c r="H2" s="40"/>
      <c r="I2" s="40"/>
    </row>
    <row r="3" spans="1:9" ht="15" x14ac:dyDescent="0.25">
      <c r="A3" s="21"/>
      <c r="B3" s="21"/>
      <c r="C3" s="21"/>
      <c r="D3" s="22"/>
      <c r="E3" s="22"/>
      <c r="F3" s="22"/>
      <c r="G3" s="10"/>
      <c r="H3" s="23"/>
      <c r="I3" s="23"/>
    </row>
    <row r="4" spans="1:9" ht="81.45" customHeight="1" x14ac:dyDescent="0.25">
      <c r="A4" s="88" t="s">
        <v>7</v>
      </c>
      <c r="B4" s="88"/>
      <c r="C4" s="88"/>
      <c r="D4" s="88"/>
      <c r="E4" s="88" t="s">
        <v>8</v>
      </c>
      <c r="F4" s="88"/>
      <c r="G4" s="88"/>
      <c r="H4" s="88"/>
      <c r="I4" s="88"/>
    </row>
    <row r="5" spans="1:9" ht="15" x14ac:dyDescent="0.25">
      <c r="A5" s="24"/>
      <c r="B5" s="25"/>
      <c r="C5" s="25"/>
      <c r="D5" s="26"/>
      <c r="E5" s="26"/>
      <c r="F5" s="27"/>
      <c r="G5" s="15"/>
      <c r="H5" s="27"/>
      <c r="I5" s="26"/>
    </row>
    <row r="6" spans="1:9" s="56" customFormat="1" ht="70.95" customHeight="1" x14ac:dyDescent="0.25">
      <c r="A6" s="82" t="s">
        <v>9</v>
      </c>
      <c r="B6" s="82"/>
      <c r="C6" s="41" t="s">
        <v>10</v>
      </c>
      <c r="D6" s="52" t="s">
        <v>11</v>
      </c>
      <c r="E6" s="52" t="s">
        <v>12</v>
      </c>
      <c r="F6" s="16" t="s">
        <v>15</v>
      </c>
      <c r="G6" s="52" t="s">
        <v>13</v>
      </c>
      <c r="H6" s="16" t="s">
        <v>26</v>
      </c>
      <c r="I6" s="16" t="s">
        <v>16</v>
      </c>
    </row>
    <row r="7" spans="1:9" x14ac:dyDescent="0.25">
      <c r="A7" s="43" t="s">
        <v>27</v>
      </c>
      <c r="B7" s="43"/>
      <c r="C7" s="29"/>
      <c r="D7" s="43"/>
      <c r="E7" s="43"/>
      <c r="F7" s="17">
        <f>SUM(F8:F10)</f>
        <v>1</v>
      </c>
      <c r="G7" s="43"/>
      <c r="H7" s="17"/>
      <c r="I7" s="17">
        <f t="shared" ref="I7" si="0">SUM(I8:I10)</f>
        <v>0</v>
      </c>
    </row>
    <row r="8" spans="1:9" ht="121.35" customHeight="1" x14ac:dyDescent="0.25">
      <c r="A8" s="29" t="s">
        <v>28</v>
      </c>
      <c r="B8" s="29" t="s">
        <v>107</v>
      </c>
      <c r="C8" s="53" t="s">
        <v>260</v>
      </c>
      <c r="D8" s="7"/>
      <c r="E8" s="49">
        <v>2013</v>
      </c>
      <c r="F8" s="65">
        <v>0.4</v>
      </c>
      <c r="G8" s="53" t="s">
        <v>103</v>
      </c>
      <c r="H8" s="5">
        <f>IF(D8="",0,MIN((2023-D8)/10,100%))</f>
        <v>0</v>
      </c>
      <c r="I8" s="6">
        <f>F8*H8</f>
        <v>0</v>
      </c>
    </row>
    <row r="9" spans="1:9" ht="138.44999999999999" customHeight="1" x14ac:dyDescent="0.25">
      <c r="A9" s="29" t="s">
        <v>29</v>
      </c>
      <c r="B9" s="57" t="s">
        <v>108</v>
      </c>
      <c r="C9" s="53" t="s">
        <v>261</v>
      </c>
      <c r="D9" s="7"/>
      <c r="E9" s="49">
        <v>10</v>
      </c>
      <c r="F9" s="65">
        <v>0.4</v>
      </c>
      <c r="G9" s="53" t="s">
        <v>104</v>
      </c>
      <c r="H9" s="5">
        <f t="shared" ref="H9:H10" si="1">MIN(D9/E9,100%)</f>
        <v>0</v>
      </c>
      <c r="I9" s="6">
        <f>F9*H9</f>
        <v>0</v>
      </c>
    </row>
    <row r="10" spans="1:9" ht="153" customHeight="1" x14ac:dyDescent="0.25">
      <c r="A10" s="29" t="s">
        <v>30</v>
      </c>
      <c r="B10" s="29" t="s">
        <v>105</v>
      </c>
      <c r="C10" s="53" t="s">
        <v>262</v>
      </c>
      <c r="D10" s="7"/>
      <c r="E10" s="49">
        <v>5</v>
      </c>
      <c r="F10" s="65">
        <v>0.2</v>
      </c>
      <c r="G10" s="53" t="s">
        <v>106</v>
      </c>
      <c r="H10" s="5">
        <f t="shared" si="1"/>
        <v>0</v>
      </c>
      <c r="I10" s="6">
        <f>F10*H10</f>
        <v>0</v>
      </c>
    </row>
    <row r="11" spans="1:9" ht="21" customHeight="1" x14ac:dyDescent="0.25">
      <c r="A11" s="48"/>
    </row>
  </sheetData>
  <mergeCells count="5">
    <mergeCell ref="A6:B6"/>
    <mergeCell ref="A4:D4"/>
    <mergeCell ref="E4:I4"/>
    <mergeCell ref="C1:D2"/>
    <mergeCell ref="A1:B2"/>
  </mergeCells>
  <phoneticPr fontId="7" type="noConversion"/>
  <dataValidations count="2">
    <dataValidation type="whole" allowBlank="1" showInputMessage="1" showErrorMessage="1" sqref="D8" xr:uid="{E73D1254-AD9B-45CC-A46A-13105255344A}">
      <formula1>1900</formula1>
      <formula2>2022</formula2>
    </dataValidation>
    <dataValidation type="whole" allowBlank="1" showInputMessage="1" showErrorMessage="1" sqref="D9:D10" xr:uid="{6FAABA31-8147-4B81-8F7F-B55528E6DC71}">
      <formula1>0</formula1>
      <formula2>1000</formula2>
    </dataValidation>
  </dataValidations>
  <pageMargins left="0.70866141732283472" right="0.70866141732283472" top="0.78740157480314965" bottom="0.78740157480314965" header="0.31496062992125984" footer="0.31496062992125984"/>
  <pageSetup paperSize="9" scale="62" fitToWidth="0" fitToHeight="0" orientation="landscape" horizontalDpi="90" verticalDpi="90" r:id="rId1"/>
  <headerFooter>
    <oddHeader>&amp;LONTRAS Gastransport GmbH
Vergabeverfahren 
ONTRAS-2023-0008 - SAP S/4HANA&amp;CTeilnahmewettbewerb&amp;REignungsbewertungsmatrix</oddHeader>
    <oddFooter>&amp;L&amp;F&amp;CStand: &amp;D &amp;T&amp;RSeite &amp;P von &amp;N</oddFooter>
  </headerFooter>
  <colBreaks count="1" manualBreakCount="1">
    <brk id="4"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B604F9-4F8F-4820-AEAA-90ED56158959}">
  <sheetPr codeName="Tabelle5">
    <tabColor theme="9" tint="0.59999389629810485"/>
  </sheetPr>
  <dimension ref="A1:I18"/>
  <sheetViews>
    <sheetView topLeftCell="A14" zoomScale="60" zoomScaleNormal="60" zoomScaleSheetLayoutView="50" zoomScalePageLayoutView="80" workbookViewId="0">
      <selection activeCell="C18" sqref="C18"/>
    </sheetView>
  </sheetViews>
  <sheetFormatPr baseColWidth="10" defaultColWidth="11.44140625" defaultRowHeight="13.8" x14ac:dyDescent="0.25"/>
  <cols>
    <col min="1" max="1" width="11.44140625" style="1"/>
    <col min="2" max="2" width="67.109375" style="1" customWidth="1"/>
    <col min="3" max="3" width="100.5546875" style="1" customWidth="1"/>
    <col min="4" max="4" width="30.5546875" style="1" customWidth="1"/>
    <col min="5" max="6" width="28.5546875" style="1" customWidth="1"/>
    <col min="7" max="7" width="60.5546875" style="1" customWidth="1"/>
    <col min="8" max="9" width="28.5546875" style="1" customWidth="1"/>
    <col min="10" max="16384" width="11.44140625" style="1"/>
  </cols>
  <sheetData>
    <row r="1" spans="1:9" ht="14.1" customHeight="1" x14ac:dyDescent="0.25">
      <c r="A1" s="83" t="s">
        <v>6</v>
      </c>
      <c r="B1" s="83"/>
      <c r="C1" s="84" t="str">
        <f>Deckblatt!B13</f>
        <v>&lt;Name des Bewerbers bzw.  Federführers der Bewerbergemeinschaft&gt;</v>
      </c>
      <c r="D1" s="84"/>
      <c r="E1" s="40"/>
      <c r="F1" s="40"/>
      <c r="G1" s="40"/>
      <c r="H1" s="40"/>
      <c r="I1" s="40"/>
    </row>
    <row r="2" spans="1:9" ht="15" customHeight="1" x14ac:dyDescent="0.25">
      <c r="A2" s="83"/>
      <c r="B2" s="83"/>
      <c r="C2" s="84"/>
      <c r="D2" s="84"/>
      <c r="E2" s="40"/>
      <c r="F2" s="40"/>
      <c r="G2" s="40"/>
      <c r="H2" s="40"/>
      <c r="I2" s="40"/>
    </row>
    <row r="3" spans="1:9" x14ac:dyDescent="0.25">
      <c r="A3" s="21"/>
      <c r="B3" s="21"/>
      <c r="C3" s="21"/>
      <c r="D3" s="22"/>
      <c r="E3" s="22"/>
      <c r="F3" s="22"/>
      <c r="G3" s="22"/>
      <c r="H3" s="23"/>
      <c r="I3" s="23"/>
    </row>
    <row r="4" spans="1:9" ht="78.599999999999994" customHeight="1" x14ac:dyDescent="0.25">
      <c r="A4" s="85" t="s">
        <v>7</v>
      </c>
      <c r="B4" s="86"/>
      <c r="C4" s="86"/>
      <c r="D4" s="87"/>
      <c r="E4" s="85" t="s">
        <v>8</v>
      </c>
      <c r="F4" s="86"/>
      <c r="G4" s="86"/>
      <c r="H4" s="86"/>
      <c r="I4" s="86"/>
    </row>
    <row r="5" spans="1:9" x14ac:dyDescent="0.25">
      <c r="A5" s="24"/>
      <c r="B5" s="25"/>
      <c r="C5" s="25"/>
      <c r="D5" s="26"/>
      <c r="E5" s="26"/>
      <c r="F5" s="27"/>
      <c r="G5" s="27"/>
      <c r="H5" s="27"/>
      <c r="I5" s="26"/>
    </row>
    <row r="6" spans="1:9" s="56" customFormat="1" ht="70.95" customHeight="1" x14ac:dyDescent="0.25">
      <c r="A6" s="82" t="s">
        <v>9</v>
      </c>
      <c r="B6" s="82"/>
      <c r="C6" s="42" t="s">
        <v>10</v>
      </c>
      <c r="D6" s="52" t="s">
        <v>11</v>
      </c>
      <c r="E6" s="52" t="s">
        <v>12</v>
      </c>
      <c r="F6" s="16" t="s">
        <v>15</v>
      </c>
      <c r="G6" s="52" t="s">
        <v>13</v>
      </c>
      <c r="H6" s="16" t="s">
        <v>14</v>
      </c>
      <c r="I6" s="16" t="s">
        <v>16</v>
      </c>
    </row>
    <row r="7" spans="1:9" x14ac:dyDescent="0.25">
      <c r="A7" s="43" t="s">
        <v>31</v>
      </c>
      <c r="B7" s="43"/>
      <c r="C7" s="29"/>
      <c r="D7" s="43"/>
      <c r="E7" s="43"/>
      <c r="F7" s="30">
        <f>SUM(F8:F18)</f>
        <v>0.99999999999999989</v>
      </c>
      <c r="G7" s="43"/>
      <c r="H7" s="30"/>
      <c r="I7" s="30">
        <f t="shared" ref="I7" si="0">SUM(I8:I18)</f>
        <v>0</v>
      </c>
    </row>
    <row r="8" spans="1:9" ht="171" customHeight="1" x14ac:dyDescent="0.25">
      <c r="A8" s="29" t="s">
        <v>32</v>
      </c>
      <c r="B8" s="29" t="s">
        <v>173</v>
      </c>
      <c r="C8" s="53" t="s">
        <v>263</v>
      </c>
      <c r="D8" s="50"/>
      <c r="E8" s="49">
        <v>6</v>
      </c>
      <c r="F8" s="65">
        <v>0.05</v>
      </c>
      <c r="G8" s="53" t="s">
        <v>182</v>
      </c>
      <c r="H8" s="5">
        <f>IF(D8="",0,MIN(D8/E8,100%))</f>
        <v>0</v>
      </c>
      <c r="I8" s="6">
        <f t="shared" ref="I8:I18" si="1">H8*F8</f>
        <v>0</v>
      </c>
    </row>
    <row r="9" spans="1:9" ht="202.2" customHeight="1" x14ac:dyDescent="0.25">
      <c r="A9" s="29" t="s">
        <v>33</v>
      </c>
      <c r="B9" s="29" t="s">
        <v>174</v>
      </c>
      <c r="C9" s="53" t="s">
        <v>264</v>
      </c>
      <c r="D9" s="50"/>
      <c r="E9" s="49">
        <v>6</v>
      </c>
      <c r="F9" s="65">
        <v>0.1</v>
      </c>
      <c r="G9" s="53" t="s">
        <v>109</v>
      </c>
      <c r="H9" s="5">
        <f>IF(D9="",0,MIN(D9/E9,100%))</f>
        <v>0</v>
      </c>
      <c r="I9" s="6">
        <f t="shared" si="1"/>
        <v>0</v>
      </c>
    </row>
    <row r="10" spans="1:9" ht="200.25" customHeight="1" x14ac:dyDescent="0.25">
      <c r="A10" s="29" t="s">
        <v>34</v>
      </c>
      <c r="B10" s="29" t="s">
        <v>175</v>
      </c>
      <c r="C10" s="53" t="s">
        <v>265</v>
      </c>
      <c r="D10" s="50"/>
      <c r="E10" s="49">
        <v>6</v>
      </c>
      <c r="F10" s="65">
        <v>0.1</v>
      </c>
      <c r="G10" s="53" t="s">
        <v>110</v>
      </c>
      <c r="H10" s="5">
        <f t="shared" ref="H10:H17" si="2">IF(D10="",0,MIN(D10/E10,100%))</f>
        <v>0</v>
      </c>
      <c r="I10" s="6">
        <f t="shared" si="1"/>
        <v>0</v>
      </c>
    </row>
    <row r="11" spans="1:9" ht="201.6" customHeight="1" x14ac:dyDescent="0.25">
      <c r="A11" s="29" t="s">
        <v>35</v>
      </c>
      <c r="B11" s="29" t="s">
        <v>176</v>
      </c>
      <c r="C11" s="53" t="s">
        <v>266</v>
      </c>
      <c r="D11" s="50"/>
      <c r="E11" s="49">
        <v>6</v>
      </c>
      <c r="F11" s="65">
        <v>0.1</v>
      </c>
      <c r="G11" s="53" t="s">
        <v>111</v>
      </c>
      <c r="H11" s="5">
        <f t="shared" si="2"/>
        <v>0</v>
      </c>
      <c r="I11" s="6">
        <f t="shared" si="1"/>
        <v>0</v>
      </c>
    </row>
    <row r="12" spans="1:9" ht="201.75" customHeight="1" x14ac:dyDescent="0.25">
      <c r="A12" s="29" t="s">
        <v>36</v>
      </c>
      <c r="B12" s="29" t="s">
        <v>166</v>
      </c>
      <c r="C12" s="53" t="s">
        <v>118</v>
      </c>
      <c r="D12" s="50"/>
      <c r="E12" s="49">
        <v>6</v>
      </c>
      <c r="F12" s="65">
        <v>0.1</v>
      </c>
      <c r="G12" s="53" t="s">
        <v>112</v>
      </c>
      <c r="H12" s="5">
        <f t="shared" si="2"/>
        <v>0</v>
      </c>
      <c r="I12" s="6">
        <f t="shared" si="1"/>
        <v>0</v>
      </c>
    </row>
    <row r="13" spans="1:9" ht="203.4" customHeight="1" x14ac:dyDescent="0.25">
      <c r="A13" s="29" t="s">
        <v>37</v>
      </c>
      <c r="B13" s="29" t="s">
        <v>178</v>
      </c>
      <c r="C13" s="53" t="s">
        <v>119</v>
      </c>
      <c r="D13" s="50"/>
      <c r="E13" s="49">
        <v>6</v>
      </c>
      <c r="F13" s="65">
        <v>0.1</v>
      </c>
      <c r="G13" s="53" t="s">
        <v>113</v>
      </c>
      <c r="H13" s="5">
        <f t="shared" si="2"/>
        <v>0</v>
      </c>
      <c r="I13" s="6">
        <f t="shared" si="1"/>
        <v>0</v>
      </c>
    </row>
    <row r="14" spans="1:9" ht="202.8" customHeight="1" x14ac:dyDescent="0.25">
      <c r="A14" s="29" t="s">
        <v>38</v>
      </c>
      <c r="B14" s="29" t="s">
        <v>177</v>
      </c>
      <c r="C14" s="53" t="s">
        <v>267</v>
      </c>
      <c r="D14" s="50"/>
      <c r="E14" s="49">
        <v>6</v>
      </c>
      <c r="F14" s="65">
        <v>0.1</v>
      </c>
      <c r="G14" s="53" t="s">
        <v>114</v>
      </c>
      <c r="H14" s="5">
        <f t="shared" si="2"/>
        <v>0</v>
      </c>
      <c r="I14" s="6">
        <f t="shared" si="1"/>
        <v>0</v>
      </c>
    </row>
    <row r="15" spans="1:9" ht="204" customHeight="1" x14ac:dyDescent="0.25">
      <c r="A15" s="29" t="s">
        <v>39</v>
      </c>
      <c r="B15" s="29" t="s">
        <v>179</v>
      </c>
      <c r="C15" s="53" t="s">
        <v>268</v>
      </c>
      <c r="D15" s="50"/>
      <c r="E15" s="49">
        <v>6</v>
      </c>
      <c r="F15" s="65">
        <v>0.1</v>
      </c>
      <c r="G15" s="53" t="s">
        <v>115</v>
      </c>
      <c r="H15" s="5">
        <f t="shared" si="2"/>
        <v>0</v>
      </c>
      <c r="I15" s="6">
        <f t="shared" si="1"/>
        <v>0</v>
      </c>
    </row>
    <row r="16" spans="1:9" ht="201" customHeight="1" x14ac:dyDescent="0.25">
      <c r="A16" s="29" t="s">
        <v>40</v>
      </c>
      <c r="B16" s="29" t="s">
        <v>180</v>
      </c>
      <c r="C16" s="53" t="s">
        <v>269</v>
      </c>
      <c r="D16" s="50"/>
      <c r="E16" s="49">
        <v>6</v>
      </c>
      <c r="F16" s="65">
        <v>0.1</v>
      </c>
      <c r="G16" s="53" t="s">
        <v>116</v>
      </c>
      <c r="H16" s="5">
        <f t="shared" si="2"/>
        <v>0</v>
      </c>
      <c r="I16" s="6">
        <f t="shared" si="1"/>
        <v>0</v>
      </c>
    </row>
    <row r="17" spans="1:9" ht="202.8" customHeight="1" x14ac:dyDescent="0.25">
      <c r="A17" s="29" t="s">
        <v>41</v>
      </c>
      <c r="B17" s="29" t="s">
        <v>165</v>
      </c>
      <c r="C17" s="53" t="s">
        <v>270</v>
      </c>
      <c r="D17" s="50"/>
      <c r="E17" s="49">
        <v>3</v>
      </c>
      <c r="F17" s="65">
        <v>0.1</v>
      </c>
      <c r="G17" s="53" t="s">
        <v>117</v>
      </c>
      <c r="H17" s="5">
        <f t="shared" si="2"/>
        <v>0</v>
      </c>
      <c r="I17" s="6">
        <f t="shared" si="1"/>
        <v>0</v>
      </c>
    </row>
    <row r="18" spans="1:9" ht="200.4" customHeight="1" x14ac:dyDescent="0.25">
      <c r="A18" s="29" t="s">
        <v>42</v>
      </c>
      <c r="B18" s="29" t="s">
        <v>181</v>
      </c>
      <c r="C18" s="53" t="s">
        <v>271</v>
      </c>
      <c r="D18" s="50"/>
      <c r="E18" s="49">
        <v>3</v>
      </c>
      <c r="F18" s="65">
        <v>0.05</v>
      </c>
      <c r="G18" s="53" t="s">
        <v>117</v>
      </c>
      <c r="H18" s="5">
        <f t="shared" ref="H18" si="3">IF(D18="",0,MIN(D18/E18,100%))</f>
        <v>0</v>
      </c>
      <c r="I18" s="6">
        <f t="shared" si="1"/>
        <v>0</v>
      </c>
    </row>
  </sheetData>
  <mergeCells count="5">
    <mergeCell ref="A6:B6"/>
    <mergeCell ref="A1:B2"/>
    <mergeCell ref="C1:D2"/>
    <mergeCell ref="A4:D4"/>
    <mergeCell ref="E4:I4"/>
  </mergeCells>
  <phoneticPr fontId="7" type="noConversion"/>
  <dataValidations count="1">
    <dataValidation type="whole" allowBlank="1" showInputMessage="1" showErrorMessage="1" sqref="D8:D18" xr:uid="{B2BC0C14-2FC8-4558-B09D-EE0D6FA74F3F}">
      <formula1>0</formula1>
      <formula2>1000</formula2>
    </dataValidation>
  </dataValidations>
  <pageMargins left="0.70866141732283472" right="0.70866141732283472" top="0.78740157480314965" bottom="0.78740157480314965" header="0.31496062992125984" footer="0.31496062992125984"/>
  <pageSetup paperSize="9" scale="57" orientation="landscape" horizontalDpi="90" verticalDpi="90" r:id="rId1"/>
  <headerFooter>
    <oddHeader>&amp;LONTRAS Gastransport GmbH
Vergabeverfahren 
ONTRAS-2023-0008 - SAP S/4HANA&amp;CTeilnahmewettbewerb&amp;REignungsbewertungsmatrix</oddHeader>
    <oddFooter>&amp;L&amp;F&amp;CStand: &amp;D &amp;T&amp;RSeite &amp;P von &amp;N</oddFooter>
  </headerFooter>
  <colBreaks count="1" manualBreakCount="1">
    <brk id="4"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24B4D7-80D7-44D9-8F73-A6B9FB401020}">
  <sheetPr codeName="Tabelle7">
    <tabColor theme="9" tint="0.59999389629810485"/>
  </sheetPr>
  <dimension ref="A1:I18"/>
  <sheetViews>
    <sheetView showWhiteSpace="0" topLeftCell="A10" zoomScale="60" zoomScaleNormal="60" zoomScaleSheetLayoutView="50" zoomScalePageLayoutView="80" workbookViewId="0">
      <selection activeCell="C17" sqref="C17"/>
    </sheetView>
  </sheetViews>
  <sheetFormatPr baseColWidth="10" defaultColWidth="11.44140625" defaultRowHeight="13.8" x14ac:dyDescent="0.25"/>
  <cols>
    <col min="1" max="1" width="11.44140625" style="1"/>
    <col min="2" max="2" width="67.109375" style="1" customWidth="1"/>
    <col min="3" max="3" width="100.5546875" style="1" customWidth="1"/>
    <col min="4" max="6" width="28.5546875" style="1" customWidth="1"/>
    <col min="7" max="7" width="60.5546875" style="1" customWidth="1"/>
    <col min="8" max="9" width="28.5546875" style="1" customWidth="1"/>
    <col min="10" max="16384" width="11.44140625" style="1"/>
  </cols>
  <sheetData>
    <row r="1" spans="1:9" ht="14.1" customHeight="1" x14ac:dyDescent="0.25">
      <c r="A1" s="83" t="s">
        <v>6</v>
      </c>
      <c r="B1" s="83"/>
      <c r="C1" s="84" t="str">
        <f>Deckblatt!B13</f>
        <v>&lt;Name des Bewerbers bzw.  Federführers der Bewerbergemeinschaft&gt;</v>
      </c>
      <c r="D1" s="84"/>
      <c r="E1" s="40"/>
      <c r="F1" s="40"/>
      <c r="G1" s="40"/>
      <c r="H1" s="40"/>
      <c r="I1" s="40"/>
    </row>
    <row r="2" spans="1:9" ht="15" customHeight="1" x14ac:dyDescent="0.25">
      <c r="A2" s="83"/>
      <c r="B2" s="83"/>
      <c r="C2" s="84"/>
      <c r="D2" s="84"/>
      <c r="E2" s="40"/>
      <c r="F2" s="40"/>
      <c r="G2" s="40"/>
      <c r="H2" s="40"/>
      <c r="I2" s="40"/>
    </row>
    <row r="3" spans="1:9" x14ac:dyDescent="0.25">
      <c r="A3" s="21"/>
      <c r="B3" s="21"/>
      <c r="C3" s="21"/>
      <c r="D3" s="22"/>
      <c r="E3" s="22"/>
      <c r="F3" s="22"/>
      <c r="G3" s="22"/>
      <c r="H3" s="23"/>
      <c r="I3" s="23"/>
    </row>
    <row r="4" spans="1:9" ht="66.45" customHeight="1" x14ac:dyDescent="0.25">
      <c r="A4" s="88" t="s">
        <v>7</v>
      </c>
      <c r="B4" s="88"/>
      <c r="C4" s="88"/>
      <c r="D4" s="88"/>
      <c r="E4" s="88" t="s">
        <v>8</v>
      </c>
      <c r="F4" s="88"/>
      <c r="G4" s="88"/>
      <c r="H4" s="88"/>
      <c r="I4" s="88"/>
    </row>
    <row r="5" spans="1:9" x14ac:dyDescent="0.25">
      <c r="A5" s="24"/>
      <c r="B5" s="25"/>
      <c r="C5" s="25"/>
      <c r="D5" s="26"/>
      <c r="E5" s="26"/>
      <c r="F5" s="27"/>
      <c r="G5" s="27"/>
      <c r="H5" s="27"/>
      <c r="I5" s="26"/>
    </row>
    <row r="6" spans="1:9" s="56" customFormat="1" ht="70.95" customHeight="1" x14ac:dyDescent="0.25">
      <c r="A6" s="89" t="s">
        <v>9</v>
      </c>
      <c r="B6" s="89"/>
      <c r="C6" s="42" t="s">
        <v>10</v>
      </c>
      <c r="D6" s="52" t="s">
        <v>11</v>
      </c>
      <c r="E6" s="52" t="s">
        <v>12</v>
      </c>
      <c r="F6" s="16" t="s">
        <v>15</v>
      </c>
      <c r="G6" s="52" t="s">
        <v>13</v>
      </c>
      <c r="H6" s="16" t="s">
        <v>14</v>
      </c>
      <c r="I6" s="16" t="s">
        <v>16</v>
      </c>
    </row>
    <row r="7" spans="1:9" x14ac:dyDescent="0.25">
      <c r="A7" s="43" t="s">
        <v>43</v>
      </c>
      <c r="B7" s="43"/>
      <c r="C7" s="29"/>
      <c r="D7" s="43"/>
      <c r="E7" s="43"/>
      <c r="F7" s="51">
        <f>SUM(F8:F18)</f>
        <v>0.99999999999999989</v>
      </c>
      <c r="G7" s="43"/>
      <c r="H7" s="43"/>
      <c r="I7" s="51">
        <f t="shared" ref="I7" si="0">SUM(I8:I18)</f>
        <v>0</v>
      </c>
    </row>
    <row r="8" spans="1:9" ht="149.4" customHeight="1" x14ac:dyDescent="0.25">
      <c r="A8" s="29" t="s">
        <v>44</v>
      </c>
      <c r="B8" s="29" t="s">
        <v>120</v>
      </c>
      <c r="C8" s="53" t="s">
        <v>272</v>
      </c>
      <c r="D8" s="7"/>
      <c r="E8" s="49">
        <v>100</v>
      </c>
      <c r="F8" s="65">
        <v>0.05</v>
      </c>
      <c r="G8" s="53" t="s">
        <v>122</v>
      </c>
      <c r="H8" s="5">
        <f>IF(OR(D8="",D8&lt;50),0,IF(D8&gt;E8,100%,100%-(E8-D8)*2%))</f>
        <v>0</v>
      </c>
      <c r="I8" s="6">
        <f t="shared" ref="I8:I18" si="1">H8*F8</f>
        <v>0</v>
      </c>
    </row>
    <row r="9" spans="1:9" ht="109.8" customHeight="1" x14ac:dyDescent="0.25">
      <c r="A9" s="29" t="s">
        <v>45</v>
      </c>
      <c r="B9" s="29" t="s">
        <v>121</v>
      </c>
      <c r="C9" s="53" t="s">
        <v>273</v>
      </c>
      <c r="D9" s="50"/>
      <c r="E9" s="49">
        <v>20</v>
      </c>
      <c r="F9" s="65">
        <v>0.1</v>
      </c>
      <c r="G9" s="53" t="s">
        <v>123</v>
      </c>
      <c r="H9" s="5">
        <f>IF(D9="",0,MIN(D9/E9,100%))</f>
        <v>0</v>
      </c>
      <c r="I9" s="6">
        <f t="shared" si="1"/>
        <v>0</v>
      </c>
    </row>
    <row r="10" spans="1:9" ht="108.6" customHeight="1" x14ac:dyDescent="0.25">
      <c r="A10" s="29" t="s">
        <v>46</v>
      </c>
      <c r="B10" s="29" t="s">
        <v>128</v>
      </c>
      <c r="C10" s="53" t="s">
        <v>274</v>
      </c>
      <c r="D10" s="50"/>
      <c r="E10" s="49">
        <v>20</v>
      </c>
      <c r="F10" s="65">
        <v>0.1</v>
      </c>
      <c r="G10" s="53" t="s">
        <v>124</v>
      </c>
      <c r="H10" s="5">
        <f t="shared" ref="H10:H18" si="2">IF(D10="",0,MIN(D10/E10,100%))</f>
        <v>0</v>
      </c>
      <c r="I10" s="6">
        <f t="shared" si="1"/>
        <v>0</v>
      </c>
    </row>
    <row r="11" spans="1:9" ht="105.6" customHeight="1" x14ac:dyDescent="0.25">
      <c r="A11" s="29" t="s">
        <v>47</v>
      </c>
      <c r="B11" s="29" t="s">
        <v>129</v>
      </c>
      <c r="C11" s="53" t="s">
        <v>275</v>
      </c>
      <c r="D11" s="50"/>
      <c r="E11" s="49">
        <v>20</v>
      </c>
      <c r="F11" s="65">
        <v>0.1</v>
      </c>
      <c r="G11" s="53" t="s">
        <v>136</v>
      </c>
      <c r="H11" s="5">
        <f t="shared" si="2"/>
        <v>0</v>
      </c>
      <c r="I11" s="6">
        <f t="shared" si="1"/>
        <v>0</v>
      </c>
    </row>
    <row r="12" spans="1:9" ht="109.2" customHeight="1" x14ac:dyDescent="0.25">
      <c r="A12" s="29" t="s">
        <v>48</v>
      </c>
      <c r="B12" s="29" t="s">
        <v>130</v>
      </c>
      <c r="C12" s="53" t="s">
        <v>276</v>
      </c>
      <c r="D12" s="50"/>
      <c r="E12" s="49">
        <v>20</v>
      </c>
      <c r="F12" s="65">
        <v>0.1</v>
      </c>
      <c r="G12" s="53" t="s">
        <v>137</v>
      </c>
      <c r="H12" s="5">
        <f t="shared" si="2"/>
        <v>0</v>
      </c>
      <c r="I12" s="6">
        <f t="shared" si="1"/>
        <v>0</v>
      </c>
    </row>
    <row r="13" spans="1:9" ht="110.4" customHeight="1" x14ac:dyDescent="0.25">
      <c r="A13" s="29" t="s">
        <v>49</v>
      </c>
      <c r="B13" s="29" t="s">
        <v>131</v>
      </c>
      <c r="C13" s="53" t="s">
        <v>277</v>
      </c>
      <c r="D13" s="50"/>
      <c r="E13" s="49">
        <v>20</v>
      </c>
      <c r="F13" s="65">
        <v>0.1</v>
      </c>
      <c r="G13" s="53" t="s">
        <v>138</v>
      </c>
      <c r="H13" s="5">
        <f t="shared" si="2"/>
        <v>0</v>
      </c>
      <c r="I13" s="6">
        <f t="shared" si="1"/>
        <v>0</v>
      </c>
    </row>
    <row r="14" spans="1:9" ht="108.6" customHeight="1" x14ac:dyDescent="0.25">
      <c r="A14" s="29" t="s">
        <v>50</v>
      </c>
      <c r="B14" s="29" t="s">
        <v>132</v>
      </c>
      <c r="C14" s="53" t="s">
        <v>278</v>
      </c>
      <c r="D14" s="50"/>
      <c r="E14" s="49">
        <v>20</v>
      </c>
      <c r="F14" s="65">
        <v>0.1</v>
      </c>
      <c r="G14" s="53" t="s">
        <v>139</v>
      </c>
      <c r="H14" s="5">
        <f t="shared" si="2"/>
        <v>0</v>
      </c>
      <c r="I14" s="6">
        <f t="shared" si="1"/>
        <v>0</v>
      </c>
    </row>
    <row r="15" spans="1:9" ht="106.8" customHeight="1" x14ac:dyDescent="0.25">
      <c r="A15" s="29" t="s">
        <v>51</v>
      </c>
      <c r="B15" s="29" t="s">
        <v>133</v>
      </c>
      <c r="C15" s="53" t="s">
        <v>279</v>
      </c>
      <c r="D15" s="50"/>
      <c r="E15" s="49">
        <v>20</v>
      </c>
      <c r="F15" s="65">
        <v>0.1</v>
      </c>
      <c r="G15" s="53" t="s">
        <v>140</v>
      </c>
      <c r="H15" s="5">
        <f t="shared" si="2"/>
        <v>0</v>
      </c>
      <c r="I15" s="6">
        <f t="shared" si="1"/>
        <v>0</v>
      </c>
    </row>
    <row r="16" spans="1:9" ht="109.8" customHeight="1" x14ac:dyDescent="0.25">
      <c r="A16" s="29" t="s">
        <v>125</v>
      </c>
      <c r="B16" s="29" t="s">
        <v>134</v>
      </c>
      <c r="C16" s="53" t="s">
        <v>280</v>
      </c>
      <c r="D16" s="50"/>
      <c r="E16" s="49">
        <v>20</v>
      </c>
      <c r="F16" s="65">
        <v>0.1</v>
      </c>
      <c r="G16" s="53" t="s">
        <v>141</v>
      </c>
      <c r="H16" s="5">
        <f t="shared" si="2"/>
        <v>0</v>
      </c>
      <c r="I16" s="6">
        <f t="shared" si="1"/>
        <v>0</v>
      </c>
    </row>
    <row r="17" spans="1:9" ht="113.4" customHeight="1" x14ac:dyDescent="0.25">
      <c r="A17" s="29" t="s">
        <v>126</v>
      </c>
      <c r="B17" s="29" t="s">
        <v>135</v>
      </c>
      <c r="C17" s="53" t="s">
        <v>281</v>
      </c>
      <c r="D17" s="50"/>
      <c r="E17" s="49">
        <v>20</v>
      </c>
      <c r="F17" s="65">
        <v>0.1</v>
      </c>
      <c r="G17" s="53" t="s">
        <v>142</v>
      </c>
      <c r="H17" s="5">
        <f t="shared" si="2"/>
        <v>0</v>
      </c>
      <c r="I17" s="6">
        <f t="shared" si="1"/>
        <v>0</v>
      </c>
    </row>
    <row r="18" spans="1:9" ht="114.6" customHeight="1" x14ac:dyDescent="0.25">
      <c r="A18" s="29" t="s">
        <v>127</v>
      </c>
      <c r="B18" s="29" t="s">
        <v>167</v>
      </c>
      <c r="C18" s="53" t="s">
        <v>282</v>
      </c>
      <c r="D18" s="50"/>
      <c r="E18" s="49">
        <v>10</v>
      </c>
      <c r="F18" s="65">
        <v>0.05</v>
      </c>
      <c r="G18" s="53" t="s">
        <v>143</v>
      </c>
      <c r="H18" s="5">
        <f t="shared" si="2"/>
        <v>0</v>
      </c>
      <c r="I18" s="6">
        <f t="shared" si="1"/>
        <v>0</v>
      </c>
    </row>
  </sheetData>
  <mergeCells count="5">
    <mergeCell ref="A6:B6"/>
    <mergeCell ref="C1:D2"/>
    <mergeCell ref="A4:D4"/>
    <mergeCell ref="E4:I4"/>
    <mergeCell ref="A1:B2"/>
  </mergeCells>
  <phoneticPr fontId="7" type="noConversion"/>
  <dataValidations count="2">
    <dataValidation type="whole" allowBlank="1" showInputMessage="1" showErrorMessage="1" sqref="D8" xr:uid="{3F969F53-BB84-456C-A8AB-3EF4F0E00F16}">
      <formula1>0</formula1>
      <formula2>10000</formula2>
    </dataValidation>
    <dataValidation type="whole" allowBlank="1" showInputMessage="1" showErrorMessage="1" sqref="D9:D18" xr:uid="{83FF7254-5C5B-4B83-B365-FE5728736066}">
      <formula1>0</formula1>
      <formula2>1000</formula2>
    </dataValidation>
  </dataValidations>
  <pageMargins left="0.70866141732283472" right="0.70866141732283472" top="0.78740157480314965" bottom="0.78740157480314965" header="0.31496062992125984" footer="0.31496062992125984"/>
  <pageSetup paperSize="9" scale="62" fitToWidth="0" fitToHeight="0" orientation="landscape" horizontalDpi="90" verticalDpi="90" r:id="rId1"/>
  <headerFooter>
    <oddHeader>&amp;LONTRAS Gastransport GmbH
Vergabeverfahren 
ONTRAS-2023-0008 - SAP S/4HANA&amp;CTeilnahmewettbewerb&amp;REignungsbewertungsmatrix</oddHeader>
    <oddFooter>&amp;L&amp;F&amp;CStand: &amp;D &amp;T&amp;RSeite &amp;P von &amp;N</oddFooter>
  </headerFooter>
  <colBreaks count="1" manualBreakCount="1">
    <brk id="4"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5BA683-7C18-4FB5-8613-456F79B42070}">
  <sheetPr codeName="Tabelle6">
    <tabColor theme="9" tint="0.59999389629810485"/>
  </sheetPr>
  <dimension ref="A1:I9"/>
  <sheetViews>
    <sheetView zoomScale="60" zoomScaleNormal="60" zoomScaleSheetLayoutView="40" zoomScalePageLayoutView="90" workbookViewId="0">
      <selection activeCell="D8" sqref="D8:D9"/>
    </sheetView>
  </sheetViews>
  <sheetFormatPr baseColWidth="10" defaultColWidth="11.44140625" defaultRowHeight="13.8" x14ac:dyDescent="0.25"/>
  <cols>
    <col min="1" max="1" width="11.44140625" style="1"/>
    <col min="2" max="2" width="67.109375" style="1" customWidth="1"/>
    <col min="3" max="3" width="100.5546875" style="1" customWidth="1"/>
    <col min="4" max="4" width="31.44140625" style="1" customWidth="1"/>
    <col min="5" max="6" width="28.5546875" style="1" customWidth="1"/>
    <col min="7" max="7" width="60.5546875" style="1" customWidth="1"/>
    <col min="8" max="9" width="28.5546875" style="1" customWidth="1"/>
    <col min="10" max="16384" width="11.44140625" style="1"/>
  </cols>
  <sheetData>
    <row r="1" spans="1:9" ht="13.5" customHeight="1" x14ac:dyDescent="0.25">
      <c r="A1" s="83" t="s">
        <v>6</v>
      </c>
      <c r="B1" s="83"/>
      <c r="C1" s="84" t="str">
        <f>Deckblatt!B13</f>
        <v>&lt;Name des Bewerbers bzw.  Federführers der Bewerbergemeinschaft&gt;</v>
      </c>
      <c r="D1" s="84"/>
      <c r="E1" s="40"/>
      <c r="F1" s="40"/>
      <c r="G1" s="40"/>
      <c r="H1" s="40"/>
      <c r="I1" s="40"/>
    </row>
    <row r="2" spans="1:9" ht="15" customHeight="1" x14ac:dyDescent="0.25">
      <c r="A2" s="83"/>
      <c r="B2" s="83"/>
      <c r="C2" s="84"/>
      <c r="D2" s="84"/>
      <c r="E2" s="40"/>
      <c r="F2" s="40"/>
      <c r="G2" s="40"/>
      <c r="H2" s="40"/>
      <c r="I2" s="40"/>
    </row>
    <row r="3" spans="1:9" x14ac:dyDescent="0.25">
      <c r="A3" s="21"/>
      <c r="B3" s="21"/>
      <c r="C3" s="21"/>
      <c r="D3" s="22"/>
      <c r="E3" s="22"/>
      <c r="F3" s="22"/>
      <c r="G3" s="22"/>
      <c r="H3" s="22"/>
      <c r="I3" s="23"/>
    </row>
    <row r="4" spans="1:9" ht="56.4" customHeight="1" x14ac:dyDescent="0.25">
      <c r="A4" s="88" t="s">
        <v>7</v>
      </c>
      <c r="B4" s="88"/>
      <c r="C4" s="88"/>
      <c r="D4" s="88"/>
      <c r="E4" s="88" t="s">
        <v>8</v>
      </c>
      <c r="F4" s="88"/>
      <c r="G4" s="88"/>
      <c r="H4" s="88"/>
      <c r="I4" s="88"/>
    </row>
    <row r="5" spans="1:9" x14ac:dyDescent="0.25">
      <c r="A5" s="24"/>
      <c r="B5" s="25"/>
      <c r="C5" s="25"/>
      <c r="D5" s="26"/>
      <c r="E5" s="26"/>
      <c r="F5" s="27"/>
      <c r="G5" s="27"/>
      <c r="H5" s="27"/>
      <c r="I5" s="26"/>
    </row>
    <row r="6" spans="1:9" s="56" customFormat="1" ht="70.95" customHeight="1" x14ac:dyDescent="0.25">
      <c r="A6" s="82" t="s">
        <v>9</v>
      </c>
      <c r="B6" s="82"/>
      <c r="C6" s="42" t="s">
        <v>10</v>
      </c>
      <c r="D6" s="52" t="s">
        <v>11</v>
      </c>
      <c r="E6" s="52" t="s">
        <v>12</v>
      </c>
      <c r="F6" s="16" t="s">
        <v>15</v>
      </c>
      <c r="G6" s="52" t="s">
        <v>13</v>
      </c>
      <c r="H6" s="16" t="s">
        <v>14</v>
      </c>
      <c r="I6" s="16" t="s">
        <v>16</v>
      </c>
    </row>
    <row r="7" spans="1:9" x14ac:dyDescent="0.25">
      <c r="A7" s="43" t="s">
        <v>52</v>
      </c>
      <c r="B7" s="43"/>
      <c r="C7" s="29"/>
      <c r="D7" s="43"/>
      <c r="E7" s="43"/>
      <c r="F7" s="8">
        <f>SUM(F8:F9)</f>
        <v>1</v>
      </c>
      <c r="G7" s="43"/>
      <c r="H7" s="43"/>
      <c r="I7" s="8">
        <f>SUM(I8:I9)</f>
        <v>0</v>
      </c>
    </row>
    <row r="8" spans="1:9" ht="115.5" customHeight="1" x14ac:dyDescent="0.25">
      <c r="A8" s="29" t="s">
        <v>53</v>
      </c>
      <c r="B8" s="57" t="s">
        <v>144</v>
      </c>
      <c r="C8" s="57" t="s">
        <v>145</v>
      </c>
      <c r="D8" s="7"/>
      <c r="E8" s="49">
        <v>2018</v>
      </c>
      <c r="F8" s="65">
        <v>0.8</v>
      </c>
      <c r="G8" s="53" t="s">
        <v>146</v>
      </c>
      <c r="H8" s="5">
        <f>IF(D8="",0%,IF(D8&lt;E8,100%,100%-(D8-E8)*20%))</f>
        <v>0</v>
      </c>
      <c r="I8" s="6">
        <f>H8*F8</f>
        <v>0</v>
      </c>
    </row>
    <row r="9" spans="1:9" ht="115.5" customHeight="1" x14ac:dyDescent="0.25">
      <c r="A9" s="29" t="s">
        <v>169</v>
      </c>
      <c r="B9" s="61" t="s">
        <v>170</v>
      </c>
      <c r="C9" s="61" t="s">
        <v>171</v>
      </c>
      <c r="D9" s="7"/>
      <c r="E9" s="49">
        <v>2018</v>
      </c>
      <c r="F9" s="65">
        <v>0.2</v>
      </c>
      <c r="G9" s="62" t="s">
        <v>172</v>
      </c>
      <c r="H9" s="63">
        <f>IF(D9="",0%,IF(D9&lt;E9,100%,100%-(D9-E9)*20%))</f>
        <v>0</v>
      </c>
      <c r="I9" s="64">
        <f>H9*F9</f>
        <v>0</v>
      </c>
    </row>
  </sheetData>
  <mergeCells count="5">
    <mergeCell ref="A1:B2"/>
    <mergeCell ref="C1:D2"/>
    <mergeCell ref="A4:D4"/>
    <mergeCell ref="E4:I4"/>
    <mergeCell ref="A6:B6"/>
  </mergeCells>
  <dataValidations count="1">
    <dataValidation type="whole" allowBlank="1" showInputMessage="1" showErrorMessage="1" sqref="D8:D9" xr:uid="{9EE66FB2-B3A0-4D75-B9D2-60C2FC6498D6}">
      <formula1>1900</formula1>
      <formula2>2023</formula2>
    </dataValidation>
  </dataValidations>
  <pageMargins left="0.70866141732283472" right="0.70866141732283472" top="0.78740157480314965" bottom="0.78740157480314965" header="0.31496062992125984" footer="0.31496062992125984"/>
  <pageSetup paperSize="9" scale="62" fitToWidth="0" fitToHeight="0" orientation="landscape" horizontalDpi="90" verticalDpi="90" r:id="rId1"/>
  <headerFooter>
    <oddHeader>&amp;LONTRAS Gastransport GmbH
Vergabeverfahren 
ONTRAS-2023-0008 - SAP S/4HANA&amp;CTeilnahmewettbewerb&amp;REignungsbewertungmatrix</oddHeader>
    <oddFooter>&amp;L&amp;F&amp;CStand: &amp;D &amp;T&amp;RSeite &amp;P von &amp;N</oddFooter>
  </headerFooter>
  <colBreaks count="1" manualBreakCount="1">
    <brk id="4"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A4B17F-8F1C-49F2-808B-9430B1B34727}">
  <sheetPr codeName="Tabelle8">
    <tabColor theme="9" tint="0.59999389629810485"/>
  </sheetPr>
  <dimension ref="A1:I10"/>
  <sheetViews>
    <sheetView topLeftCell="C1" zoomScale="80" zoomScaleNormal="80" zoomScaleSheetLayoutView="50" zoomScalePageLayoutView="85" workbookViewId="0">
      <selection activeCell="C9" sqref="C9"/>
    </sheetView>
  </sheetViews>
  <sheetFormatPr baseColWidth="10" defaultColWidth="11.44140625" defaultRowHeight="13.8" x14ac:dyDescent="0.25"/>
  <cols>
    <col min="1" max="1" width="11.44140625" style="1"/>
    <col min="2" max="2" width="67.109375" style="1" customWidth="1"/>
    <col min="3" max="3" width="100.5546875" style="1" customWidth="1"/>
    <col min="4" max="6" width="28.5546875" style="1" customWidth="1"/>
    <col min="7" max="7" width="60.5546875" style="1" customWidth="1"/>
    <col min="8" max="9" width="28.5546875" style="1" customWidth="1"/>
    <col min="10" max="16384" width="11.44140625" style="1"/>
  </cols>
  <sheetData>
    <row r="1" spans="1:9" ht="14.1" customHeight="1" x14ac:dyDescent="0.25">
      <c r="A1" s="83" t="s">
        <v>6</v>
      </c>
      <c r="B1" s="83"/>
      <c r="C1" s="84" t="str">
        <f>Deckblatt!B13</f>
        <v>&lt;Name des Bewerbers bzw.  Federführers der Bewerbergemeinschaft&gt;</v>
      </c>
      <c r="D1" s="84"/>
      <c r="E1" s="40"/>
      <c r="F1" s="40"/>
      <c r="G1" s="40"/>
      <c r="H1" s="40"/>
      <c r="I1" s="40"/>
    </row>
    <row r="2" spans="1:9" ht="15" customHeight="1" x14ac:dyDescent="0.25">
      <c r="A2" s="83"/>
      <c r="B2" s="83"/>
      <c r="C2" s="84"/>
      <c r="D2" s="84"/>
      <c r="E2" s="40"/>
      <c r="F2" s="40"/>
      <c r="G2" s="40"/>
      <c r="H2" s="40"/>
      <c r="I2" s="40"/>
    </row>
    <row r="3" spans="1:9" x14ac:dyDescent="0.25">
      <c r="A3" s="21"/>
      <c r="B3" s="21"/>
      <c r="C3" s="21"/>
      <c r="D3" s="22"/>
      <c r="E3" s="22"/>
      <c r="F3" s="22"/>
      <c r="G3" s="22"/>
      <c r="H3" s="22"/>
      <c r="I3" s="23"/>
    </row>
    <row r="4" spans="1:9" ht="56.4" customHeight="1" x14ac:dyDescent="0.25">
      <c r="A4" s="88" t="s">
        <v>7</v>
      </c>
      <c r="B4" s="88"/>
      <c r="C4" s="88"/>
      <c r="D4" s="88"/>
      <c r="E4" s="88" t="s">
        <v>8</v>
      </c>
      <c r="F4" s="88"/>
      <c r="G4" s="88"/>
      <c r="H4" s="88"/>
      <c r="I4" s="88"/>
    </row>
    <row r="5" spans="1:9" x14ac:dyDescent="0.25">
      <c r="A5" s="24"/>
      <c r="B5" s="25"/>
      <c r="C5" s="25"/>
      <c r="D5" s="26"/>
      <c r="E5" s="26"/>
      <c r="F5" s="27"/>
      <c r="G5" s="27"/>
      <c r="H5" s="27"/>
      <c r="I5" s="26"/>
    </row>
    <row r="6" spans="1:9" s="56" customFormat="1" ht="70.95" customHeight="1" x14ac:dyDescent="0.25">
      <c r="A6" s="82" t="s">
        <v>9</v>
      </c>
      <c r="B6" s="82"/>
      <c r="C6" s="42" t="s">
        <v>10</v>
      </c>
      <c r="D6" s="52" t="s">
        <v>11</v>
      </c>
      <c r="E6" s="52" t="s">
        <v>12</v>
      </c>
      <c r="F6" s="16" t="s">
        <v>15</v>
      </c>
      <c r="G6" s="52" t="s">
        <v>13</v>
      </c>
      <c r="H6" s="16" t="s">
        <v>14</v>
      </c>
      <c r="I6" s="16" t="s">
        <v>16</v>
      </c>
    </row>
    <row r="7" spans="1:9" x14ac:dyDescent="0.25">
      <c r="A7" s="90" t="s">
        <v>55</v>
      </c>
      <c r="B7" s="91"/>
      <c r="C7" s="29"/>
      <c r="D7" s="43"/>
      <c r="E7" s="43"/>
      <c r="F7" s="8">
        <f>SUM(F8:F10)</f>
        <v>1</v>
      </c>
      <c r="G7" s="43"/>
      <c r="H7" s="43"/>
      <c r="I7" s="8">
        <f t="shared" ref="I7" si="0">SUM(I8:I10)</f>
        <v>0</v>
      </c>
    </row>
    <row r="8" spans="1:9" ht="174.75" customHeight="1" x14ac:dyDescent="0.25">
      <c r="A8" s="29" t="s">
        <v>56</v>
      </c>
      <c r="B8" s="28" t="s">
        <v>57</v>
      </c>
      <c r="C8" s="53" t="s">
        <v>283</v>
      </c>
      <c r="D8" s="7"/>
      <c r="E8" s="49">
        <v>2018</v>
      </c>
      <c r="F8" s="65">
        <v>0.5</v>
      </c>
      <c r="G8" s="53" t="s">
        <v>146</v>
      </c>
      <c r="H8" s="5">
        <f>IF(D8="",0%,IF(D8&lt;E8,100%,100%-(D8-E8)*20%))</f>
        <v>0</v>
      </c>
      <c r="I8" s="6">
        <f>H8*F8</f>
        <v>0</v>
      </c>
    </row>
    <row r="9" spans="1:9" ht="172.5" customHeight="1" x14ac:dyDescent="0.25">
      <c r="A9" s="29" t="s">
        <v>58</v>
      </c>
      <c r="B9" s="28" t="s">
        <v>59</v>
      </c>
      <c r="C9" s="53" t="s">
        <v>60</v>
      </c>
      <c r="D9" s="7"/>
      <c r="E9" s="49">
        <v>2018</v>
      </c>
      <c r="F9" s="65">
        <v>0.4</v>
      </c>
      <c r="G9" s="53" t="s">
        <v>146</v>
      </c>
      <c r="H9" s="5">
        <f t="shared" ref="H9:H10" si="1">IF(D9="",0%,IF(D9&lt;E9,100%,100%-(D9-E9)*20%))</f>
        <v>0</v>
      </c>
      <c r="I9" s="6">
        <f>H9*F9</f>
        <v>0</v>
      </c>
    </row>
    <row r="10" spans="1:9" ht="125.4" customHeight="1" x14ac:dyDescent="0.25">
      <c r="A10" s="29" t="s">
        <v>61</v>
      </c>
      <c r="B10" s="28" t="s">
        <v>62</v>
      </c>
      <c r="C10" s="53" t="s">
        <v>63</v>
      </c>
      <c r="D10" s="7"/>
      <c r="E10" s="49">
        <v>2018</v>
      </c>
      <c r="F10" s="65">
        <v>0.1</v>
      </c>
      <c r="G10" s="53" t="s">
        <v>146</v>
      </c>
      <c r="H10" s="5">
        <f t="shared" si="1"/>
        <v>0</v>
      </c>
      <c r="I10" s="6">
        <f>H10*F10</f>
        <v>0</v>
      </c>
    </row>
  </sheetData>
  <mergeCells count="6">
    <mergeCell ref="E4:I4"/>
    <mergeCell ref="A7:B7"/>
    <mergeCell ref="A1:B2"/>
    <mergeCell ref="A6:B6"/>
    <mergeCell ref="C1:D2"/>
    <mergeCell ref="A4:D4"/>
  </mergeCells>
  <phoneticPr fontId="7" type="noConversion"/>
  <dataValidations count="3">
    <dataValidation type="whole" allowBlank="1" showInputMessage="1" showErrorMessage="1" sqref="E8:F10" xr:uid="{44893CB2-4DA4-4443-A664-FDD7895CEE0B}">
      <formula1>1900</formula1>
      <formula2>2023</formula2>
    </dataValidation>
    <dataValidation type="whole" allowBlank="1" showInputMessage="1" showErrorMessage="1" sqref="D8" xr:uid="{C12D4E77-9043-475B-A65D-AF2B5317E421}">
      <formula1>2000</formula1>
      <formula2>2023</formula2>
    </dataValidation>
    <dataValidation type="whole" allowBlank="1" showInputMessage="1" showErrorMessage="1" sqref="D9:D10" xr:uid="{BBAE4597-03D9-4438-BC4E-F58368A34B74}">
      <formula1>2000</formula1>
      <formula2>2022</formula2>
    </dataValidation>
  </dataValidations>
  <pageMargins left="0.70866141732283472" right="0.70866141732283472" top="0.78740157480314965" bottom="0.78740157480314965" header="0.31496062992125984" footer="0.31496062992125984"/>
  <pageSetup paperSize="9" scale="63" orientation="landscape" horizontalDpi="90" verticalDpi="90" r:id="rId1"/>
  <headerFooter>
    <oddHeader>&amp;LONTRAS Gastransport GmbH
Vergabeverfahren 
ONTRAS-2023-0008 - SAP S/4HANA&amp;CTeilnahmewettbewerb&amp;REignungsbewertungsmatrix</oddHeader>
    <oddFooter>&amp;L&amp;F&amp;CStand: &amp;D &amp;T&amp;RSeite &amp;P von &amp;N</oddFooter>
  </headerFooter>
  <colBreaks count="1" manualBreakCount="1">
    <brk id="4"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AAC3F2-9D7D-453C-BB70-503AAAF6CEA0}">
  <sheetPr codeName="Tabelle10">
    <tabColor theme="9" tint="0.59999389629810485"/>
    <pageSetUpPr fitToPage="1"/>
  </sheetPr>
  <dimension ref="A1:L77"/>
  <sheetViews>
    <sheetView view="pageLayout" zoomScale="80" zoomScaleNormal="90" zoomScaleSheetLayoutView="80" zoomScalePageLayoutView="80" workbookViewId="0">
      <selection activeCell="D28" sqref="D28:E28"/>
    </sheetView>
  </sheetViews>
  <sheetFormatPr baseColWidth="10" defaultColWidth="10" defaultRowHeight="14.4" x14ac:dyDescent="0.3"/>
  <cols>
    <col min="1" max="2" width="11.5546875" style="46" customWidth="1"/>
    <col min="3" max="3" width="14.109375" customWidth="1"/>
    <col min="4" max="4" width="13.88671875" customWidth="1"/>
    <col min="5" max="5" width="15.6640625" customWidth="1"/>
    <col min="6" max="6" width="55.6640625" customWidth="1"/>
    <col min="7" max="7" width="28.88671875" customWidth="1"/>
    <col min="8" max="8" width="15.6640625" customWidth="1"/>
    <col min="9" max="11" width="15.6640625" style="47" customWidth="1"/>
    <col min="12" max="12" width="20.77734375" style="47" customWidth="1"/>
  </cols>
  <sheetData>
    <row r="1" spans="1:12" ht="20.100000000000001" customHeight="1" x14ac:dyDescent="0.3">
      <c r="A1" s="125" t="s">
        <v>6</v>
      </c>
      <c r="B1" s="126"/>
      <c r="C1" s="126"/>
      <c r="D1" s="126"/>
      <c r="E1" s="126"/>
      <c r="F1" s="126"/>
      <c r="G1" s="126"/>
      <c r="H1" s="127"/>
      <c r="I1" s="121" t="str">
        <f>Deckblatt!B13</f>
        <v>&lt;Name des Bewerbers bzw.  Federführers der Bewerbergemeinschaft&gt;</v>
      </c>
      <c r="J1" s="121"/>
      <c r="K1" s="121"/>
      <c r="L1" s="121"/>
    </row>
    <row r="2" spans="1:12" ht="20.100000000000001" customHeight="1" x14ac:dyDescent="0.3">
      <c r="A2" s="128"/>
      <c r="B2" s="129"/>
      <c r="C2" s="129"/>
      <c r="D2" s="129"/>
      <c r="E2" s="129"/>
      <c r="F2" s="129"/>
      <c r="G2" s="129"/>
      <c r="H2" s="130"/>
      <c r="I2" s="121"/>
      <c r="J2" s="121"/>
      <c r="K2" s="121"/>
      <c r="L2" s="121"/>
    </row>
    <row r="3" spans="1:12" ht="39.9" customHeight="1" x14ac:dyDescent="0.3">
      <c r="A3" s="125" t="s">
        <v>64</v>
      </c>
      <c r="B3" s="126"/>
      <c r="C3" s="126"/>
      <c r="D3" s="126"/>
      <c r="E3" s="126"/>
      <c r="F3" s="126"/>
      <c r="G3" s="126"/>
      <c r="H3" s="127"/>
      <c r="I3" s="122"/>
      <c r="J3" s="122"/>
      <c r="K3" s="122"/>
      <c r="L3" s="122"/>
    </row>
    <row r="4" spans="1:12" ht="39.9" customHeight="1" x14ac:dyDescent="0.3">
      <c r="A4" s="125" t="s">
        <v>65</v>
      </c>
      <c r="B4" s="126"/>
      <c r="C4" s="126"/>
      <c r="D4" s="126"/>
      <c r="E4" s="126"/>
      <c r="F4" s="126"/>
      <c r="G4" s="126"/>
      <c r="H4" s="127"/>
      <c r="I4" s="122"/>
      <c r="J4" s="122"/>
      <c r="K4" s="122"/>
      <c r="L4" s="122"/>
    </row>
    <row r="5" spans="1:12" ht="5.85" customHeight="1" x14ac:dyDescent="0.3">
      <c r="A5" s="124"/>
      <c r="B5" s="117"/>
      <c r="C5" s="117"/>
      <c r="D5" s="117"/>
      <c r="E5" s="117"/>
      <c r="F5" s="117"/>
      <c r="G5" s="117"/>
      <c r="H5" s="117"/>
      <c r="I5" s="117"/>
      <c r="J5" s="117"/>
      <c r="K5" s="117"/>
      <c r="L5" s="117"/>
    </row>
    <row r="6" spans="1:12" ht="75" customHeight="1" x14ac:dyDescent="0.3">
      <c r="A6" s="123" t="s">
        <v>66</v>
      </c>
      <c r="B6" s="123"/>
      <c r="C6" s="123"/>
      <c r="D6" s="123"/>
      <c r="E6" s="123"/>
      <c r="F6" s="123"/>
      <c r="G6" s="123"/>
      <c r="H6" s="123"/>
      <c r="I6" s="123"/>
      <c r="J6" s="123"/>
      <c r="K6" s="123"/>
      <c r="L6" s="123"/>
    </row>
    <row r="7" spans="1:12" ht="17.100000000000001" customHeight="1" x14ac:dyDescent="0.3">
      <c r="A7" s="92" t="s">
        <v>67</v>
      </c>
      <c r="B7" s="93"/>
      <c r="C7" s="93"/>
      <c r="D7" s="93"/>
      <c r="E7" s="93"/>
      <c r="F7" s="94"/>
      <c r="G7" s="95" t="s">
        <v>68</v>
      </c>
      <c r="H7" s="96"/>
      <c r="I7" s="96"/>
      <c r="J7" s="96"/>
      <c r="K7" s="96"/>
      <c r="L7" s="97"/>
    </row>
    <row r="8" spans="1:12" ht="34.200000000000003" customHeight="1" x14ac:dyDescent="0.3">
      <c r="A8" s="131" t="s">
        <v>69</v>
      </c>
      <c r="B8" s="132"/>
      <c r="C8" s="132"/>
      <c r="D8" s="132"/>
      <c r="E8" s="133"/>
      <c r="F8" s="68" t="s">
        <v>70</v>
      </c>
      <c r="G8" s="118"/>
      <c r="H8" s="119"/>
      <c r="I8" s="119"/>
      <c r="J8" s="119"/>
      <c r="K8" s="119"/>
      <c r="L8" s="120"/>
    </row>
    <row r="9" spans="1:12" ht="34.200000000000003" customHeight="1" x14ac:dyDescent="0.3">
      <c r="A9" s="131" t="s">
        <v>71</v>
      </c>
      <c r="B9" s="132"/>
      <c r="C9" s="132"/>
      <c r="D9" s="132"/>
      <c r="E9" s="133"/>
      <c r="F9" s="68" t="s">
        <v>72</v>
      </c>
      <c r="G9" s="118"/>
      <c r="H9" s="119"/>
      <c r="I9" s="119"/>
      <c r="J9" s="119"/>
      <c r="K9" s="119"/>
      <c r="L9" s="120"/>
    </row>
    <row r="10" spans="1:12" ht="17.100000000000001" customHeight="1" x14ac:dyDescent="0.3">
      <c r="A10" s="92" t="s">
        <v>73</v>
      </c>
      <c r="B10" s="93"/>
      <c r="C10" s="93"/>
      <c r="D10" s="93"/>
      <c r="E10" s="93"/>
      <c r="F10" s="94"/>
      <c r="G10" s="95" t="s">
        <v>68</v>
      </c>
      <c r="H10" s="96"/>
      <c r="I10" s="96" t="s">
        <v>68</v>
      </c>
      <c r="J10" s="96"/>
      <c r="K10" s="96"/>
      <c r="L10" s="97"/>
    </row>
    <row r="11" spans="1:12" ht="34.200000000000003" customHeight="1" x14ac:dyDescent="0.3">
      <c r="A11" s="98" t="s">
        <v>191</v>
      </c>
      <c r="B11" s="99"/>
      <c r="C11" s="99"/>
      <c r="D11" s="99"/>
      <c r="E11" s="100"/>
      <c r="F11" s="68" t="s">
        <v>74</v>
      </c>
      <c r="G11" s="118"/>
      <c r="H11" s="119"/>
      <c r="I11" s="119"/>
      <c r="J11" s="119"/>
      <c r="K11" s="119"/>
      <c r="L11" s="120"/>
    </row>
    <row r="12" spans="1:12" ht="34.200000000000003" customHeight="1" x14ac:dyDescent="0.3">
      <c r="A12" s="101"/>
      <c r="B12" s="102"/>
      <c r="C12" s="102"/>
      <c r="D12" s="102"/>
      <c r="E12" s="103"/>
      <c r="F12" s="68" t="s">
        <v>75</v>
      </c>
      <c r="G12" s="118"/>
      <c r="H12" s="119"/>
      <c r="I12" s="119"/>
      <c r="J12" s="119"/>
      <c r="K12" s="119"/>
      <c r="L12" s="120"/>
    </row>
    <row r="13" spans="1:12" ht="17.100000000000001" customHeight="1" x14ac:dyDescent="0.3">
      <c r="A13" s="92" t="s">
        <v>76</v>
      </c>
      <c r="B13" s="93"/>
      <c r="C13" s="93"/>
      <c r="D13" s="93"/>
      <c r="E13" s="93"/>
      <c r="F13" s="94"/>
      <c r="G13" s="95" t="s">
        <v>68</v>
      </c>
      <c r="H13" s="96"/>
      <c r="I13" s="96" t="s">
        <v>68</v>
      </c>
      <c r="J13" s="96"/>
      <c r="K13" s="96"/>
      <c r="L13" s="97"/>
    </row>
    <row r="14" spans="1:12" ht="34.200000000000003" customHeight="1" x14ac:dyDescent="0.3">
      <c r="A14" s="98" t="s">
        <v>77</v>
      </c>
      <c r="B14" s="99"/>
      <c r="C14" s="99"/>
      <c r="D14" s="99"/>
      <c r="E14" s="100"/>
      <c r="F14" s="68" t="s">
        <v>78</v>
      </c>
      <c r="G14" s="118"/>
      <c r="H14" s="119"/>
      <c r="I14" s="119"/>
      <c r="J14" s="119"/>
      <c r="K14" s="119"/>
      <c r="L14" s="120"/>
    </row>
    <row r="15" spans="1:12" ht="30.9" customHeight="1" x14ac:dyDescent="0.3">
      <c r="A15" s="104"/>
      <c r="B15" s="105"/>
      <c r="C15" s="105"/>
      <c r="D15" s="105"/>
      <c r="E15" s="106"/>
      <c r="F15" s="68" t="s">
        <v>79</v>
      </c>
      <c r="G15" s="118"/>
      <c r="H15" s="119"/>
      <c r="I15" s="119"/>
      <c r="J15" s="119"/>
      <c r="K15" s="119"/>
      <c r="L15" s="120"/>
    </row>
    <row r="16" spans="1:12" ht="34.200000000000003" customHeight="1" x14ac:dyDescent="0.3">
      <c r="A16" s="101"/>
      <c r="B16" s="102"/>
      <c r="C16" s="102"/>
      <c r="D16" s="102"/>
      <c r="E16" s="103"/>
      <c r="F16" s="68" t="s">
        <v>80</v>
      </c>
      <c r="G16" s="118"/>
      <c r="H16" s="119"/>
      <c r="I16" s="119"/>
      <c r="J16" s="119"/>
      <c r="K16" s="119"/>
      <c r="L16" s="120"/>
    </row>
    <row r="17" spans="1:12" ht="15.6" customHeight="1" x14ac:dyDescent="0.3">
      <c r="A17" s="134"/>
      <c r="B17" s="135"/>
      <c r="C17" s="135"/>
      <c r="D17" s="135"/>
      <c r="E17" s="135"/>
      <c r="F17" s="135"/>
      <c r="G17" s="135"/>
      <c r="H17" s="135"/>
      <c r="I17" s="135"/>
      <c r="J17" s="135"/>
      <c r="K17" s="135"/>
      <c r="L17" s="136"/>
    </row>
    <row r="18" spans="1:12" ht="33.9" customHeight="1" x14ac:dyDescent="0.3">
      <c r="A18" s="116" t="s">
        <v>162</v>
      </c>
      <c r="B18" s="116"/>
      <c r="C18" s="116"/>
      <c r="D18" s="116"/>
      <c r="E18" s="116"/>
      <c r="F18" s="116"/>
      <c r="G18" s="116"/>
      <c r="H18" s="116"/>
      <c r="I18" s="116"/>
      <c r="J18" s="116"/>
      <c r="K18" s="116"/>
      <c r="L18" s="116"/>
    </row>
    <row r="19" spans="1:12" ht="14.7" customHeight="1" x14ac:dyDescent="0.3">
      <c r="A19" s="117"/>
      <c r="B19" s="117"/>
      <c r="C19" s="117"/>
      <c r="D19" s="117"/>
      <c r="E19" s="117"/>
      <c r="F19" s="117"/>
      <c r="G19" s="117"/>
      <c r="H19" s="117"/>
      <c r="I19" s="117"/>
      <c r="J19" s="117"/>
      <c r="K19" s="117"/>
      <c r="L19" s="117"/>
    </row>
    <row r="20" spans="1:12" ht="29.4" customHeight="1" x14ac:dyDescent="0.3">
      <c r="A20" s="113" t="s">
        <v>147</v>
      </c>
      <c r="B20" s="113"/>
      <c r="C20" s="113"/>
      <c r="D20" s="113"/>
      <c r="E20" s="113"/>
      <c r="F20" s="113"/>
      <c r="G20" s="113"/>
      <c r="H20" s="113"/>
      <c r="I20" s="113"/>
      <c r="J20" s="113"/>
      <c r="K20" s="113"/>
      <c r="L20" s="113"/>
    </row>
    <row r="21" spans="1:12" ht="14.7" customHeight="1" x14ac:dyDescent="0.3">
      <c r="A21" s="114"/>
      <c r="B21" s="115"/>
      <c r="C21" s="115"/>
      <c r="D21" s="115"/>
      <c r="E21" s="115"/>
      <c r="F21" s="115"/>
      <c r="G21" s="115"/>
      <c r="H21" s="115"/>
      <c r="I21" s="115"/>
      <c r="J21" s="115"/>
      <c r="K21" s="115"/>
      <c r="L21" s="115"/>
    </row>
    <row r="22" spans="1:12" ht="110.4" x14ac:dyDescent="0.3">
      <c r="A22" s="111" t="s">
        <v>190</v>
      </c>
      <c r="B22" s="111"/>
      <c r="C22" s="112"/>
      <c r="D22" s="110" t="s">
        <v>163</v>
      </c>
      <c r="E22" s="111"/>
      <c r="F22" s="41" t="s">
        <v>10</v>
      </c>
      <c r="G22" s="52" t="s">
        <v>11</v>
      </c>
      <c r="H22" s="16" t="s">
        <v>81</v>
      </c>
      <c r="I22" s="16" t="s">
        <v>15</v>
      </c>
      <c r="J22" s="16" t="s">
        <v>183</v>
      </c>
      <c r="K22" s="16" t="s">
        <v>14</v>
      </c>
      <c r="L22" s="16" t="s">
        <v>16</v>
      </c>
    </row>
    <row r="23" spans="1:12" x14ac:dyDescent="0.3">
      <c r="C23" s="46"/>
      <c r="D23" s="46"/>
      <c r="E23" s="46"/>
      <c r="F23" s="46"/>
      <c r="G23" s="46"/>
      <c r="H23" s="46"/>
      <c r="I23" s="67">
        <f>SUM(I24:I77)</f>
        <v>1</v>
      </c>
      <c r="L23" s="67">
        <f>SUM(L24:L77)</f>
        <v>0</v>
      </c>
    </row>
    <row r="24" spans="1:12" ht="60" customHeight="1" x14ac:dyDescent="0.3">
      <c r="A24" s="107" t="s">
        <v>184</v>
      </c>
      <c r="B24" s="107" t="s">
        <v>148</v>
      </c>
      <c r="C24" s="107"/>
      <c r="D24" s="107" t="s">
        <v>153</v>
      </c>
      <c r="E24" s="107"/>
      <c r="F24" s="53" t="s">
        <v>198</v>
      </c>
      <c r="G24" s="66"/>
      <c r="H24" s="58" t="s">
        <v>54</v>
      </c>
      <c r="I24" s="108">
        <v>0.1</v>
      </c>
      <c r="J24" s="59">
        <v>0.15</v>
      </c>
      <c r="K24" s="60">
        <f>IF(G24="",0%,IF(G24="ja",100%,0%))</f>
        <v>0</v>
      </c>
      <c r="L24" s="6">
        <f>$I$24*J24*K24</f>
        <v>0</v>
      </c>
    </row>
    <row r="25" spans="1:12" ht="60" customHeight="1" x14ac:dyDescent="0.3">
      <c r="A25" s="107"/>
      <c r="B25" s="107"/>
      <c r="C25" s="107"/>
      <c r="D25" s="107" t="s">
        <v>154</v>
      </c>
      <c r="E25" s="107"/>
      <c r="F25" s="53" t="s">
        <v>199</v>
      </c>
      <c r="G25" s="66"/>
      <c r="H25" s="58" t="s">
        <v>54</v>
      </c>
      <c r="I25" s="109"/>
      <c r="J25" s="59">
        <v>0.15</v>
      </c>
      <c r="K25" s="60">
        <f t="shared" ref="K25:K77" si="0">IF(G25="",0%,IF(G25="ja",100%,0%))</f>
        <v>0</v>
      </c>
      <c r="L25" s="6">
        <f t="shared" ref="L25:L32" si="1">$I$24*J25*K25</f>
        <v>0</v>
      </c>
    </row>
    <row r="26" spans="1:12" ht="60" customHeight="1" x14ac:dyDescent="0.3">
      <c r="A26" s="107"/>
      <c r="B26" s="107"/>
      <c r="C26" s="107"/>
      <c r="D26" s="107" t="s">
        <v>155</v>
      </c>
      <c r="E26" s="107"/>
      <c r="F26" s="53" t="s">
        <v>200</v>
      </c>
      <c r="G26" s="66"/>
      <c r="H26" s="58" t="s">
        <v>54</v>
      </c>
      <c r="I26" s="109"/>
      <c r="J26" s="59">
        <v>0.1</v>
      </c>
      <c r="K26" s="60">
        <f t="shared" si="0"/>
        <v>0</v>
      </c>
      <c r="L26" s="6">
        <f t="shared" si="1"/>
        <v>0</v>
      </c>
    </row>
    <row r="27" spans="1:12" ht="60" customHeight="1" x14ac:dyDescent="0.3">
      <c r="A27" s="107"/>
      <c r="B27" s="107"/>
      <c r="C27" s="107"/>
      <c r="D27" s="107" t="s">
        <v>156</v>
      </c>
      <c r="E27" s="107"/>
      <c r="F27" s="53" t="s">
        <v>201</v>
      </c>
      <c r="G27" s="66"/>
      <c r="H27" s="58" t="s">
        <v>54</v>
      </c>
      <c r="I27" s="109"/>
      <c r="J27" s="59">
        <v>0.12</v>
      </c>
      <c r="K27" s="60">
        <f t="shared" si="0"/>
        <v>0</v>
      </c>
      <c r="L27" s="6">
        <f t="shared" si="1"/>
        <v>0</v>
      </c>
    </row>
    <row r="28" spans="1:12" ht="60" customHeight="1" x14ac:dyDescent="0.3">
      <c r="A28" s="107"/>
      <c r="B28" s="107"/>
      <c r="C28" s="107"/>
      <c r="D28" s="107" t="s">
        <v>195</v>
      </c>
      <c r="E28" s="107"/>
      <c r="F28" s="53" t="s">
        <v>202</v>
      </c>
      <c r="G28" s="66"/>
      <c r="H28" s="58" t="s">
        <v>54</v>
      </c>
      <c r="I28" s="109"/>
      <c r="J28" s="59">
        <v>0.08</v>
      </c>
      <c r="K28" s="60">
        <f t="shared" si="0"/>
        <v>0</v>
      </c>
      <c r="L28" s="6">
        <f t="shared" si="1"/>
        <v>0</v>
      </c>
    </row>
    <row r="29" spans="1:12" ht="60" customHeight="1" x14ac:dyDescent="0.3">
      <c r="A29" s="107"/>
      <c r="B29" s="107"/>
      <c r="C29" s="107"/>
      <c r="D29" s="107" t="s">
        <v>158</v>
      </c>
      <c r="E29" s="107"/>
      <c r="F29" s="53" t="s">
        <v>203</v>
      </c>
      <c r="G29" s="66"/>
      <c r="H29" s="58" t="s">
        <v>54</v>
      </c>
      <c r="I29" s="109"/>
      <c r="J29" s="59">
        <v>0.1</v>
      </c>
      <c r="K29" s="60">
        <f t="shared" si="0"/>
        <v>0</v>
      </c>
      <c r="L29" s="6">
        <f t="shared" si="1"/>
        <v>0</v>
      </c>
    </row>
    <row r="30" spans="1:12" ht="60" customHeight="1" x14ac:dyDescent="0.3">
      <c r="A30" s="107"/>
      <c r="B30" s="107"/>
      <c r="C30" s="107"/>
      <c r="D30" s="107" t="s">
        <v>159</v>
      </c>
      <c r="E30" s="107"/>
      <c r="F30" s="53" t="s">
        <v>204</v>
      </c>
      <c r="G30" s="66"/>
      <c r="H30" s="58" t="s">
        <v>54</v>
      </c>
      <c r="I30" s="109"/>
      <c r="J30" s="59">
        <v>0.1</v>
      </c>
      <c r="K30" s="60">
        <f t="shared" si="0"/>
        <v>0</v>
      </c>
      <c r="L30" s="6">
        <f t="shared" si="1"/>
        <v>0</v>
      </c>
    </row>
    <row r="31" spans="1:12" ht="60" customHeight="1" x14ac:dyDescent="0.3">
      <c r="A31" s="107"/>
      <c r="B31" s="107"/>
      <c r="C31" s="107"/>
      <c r="D31" s="107" t="s">
        <v>160</v>
      </c>
      <c r="E31" s="107"/>
      <c r="F31" s="53" t="s">
        <v>205</v>
      </c>
      <c r="G31" s="66"/>
      <c r="H31" s="58" t="s">
        <v>54</v>
      </c>
      <c r="I31" s="109"/>
      <c r="J31" s="59">
        <v>0.1</v>
      </c>
      <c r="K31" s="60">
        <f t="shared" si="0"/>
        <v>0</v>
      </c>
      <c r="L31" s="6">
        <f t="shared" si="1"/>
        <v>0</v>
      </c>
    </row>
    <row r="32" spans="1:12" ht="60" customHeight="1" x14ac:dyDescent="0.3">
      <c r="A32" s="107"/>
      <c r="B32" s="107"/>
      <c r="C32" s="107"/>
      <c r="D32" s="107" t="s">
        <v>194</v>
      </c>
      <c r="E32" s="107"/>
      <c r="F32" s="53" t="s">
        <v>206</v>
      </c>
      <c r="G32" s="66"/>
      <c r="H32" s="58" t="s">
        <v>54</v>
      </c>
      <c r="I32" s="109"/>
      <c r="J32" s="59">
        <v>0.1</v>
      </c>
      <c r="K32" s="60">
        <f t="shared" si="0"/>
        <v>0</v>
      </c>
      <c r="L32" s="6">
        <f t="shared" si="1"/>
        <v>0</v>
      </c>
    </row>
    <row r="33" spans="1:12" ht="60" customHeight="1" x14ac:dyDescent="0.3">
      <c r="A33" s="107" t="s">
        <v>185</v>
      </c>
      <c r="B33" s="107" t="s">
        <v>149</v>
      </c>
      <c r="C33" s="107"/>
      <c r="D33" s="107" t="s">
        <v>153</v>
      </c>
      <c r="E33" s="107"/>
      <c r="F33" s="53" t="s">
        <v>207</v>
      </c>
      <c r="G33" s="66"/>
      <c r="H33" s="58" t="s">
        <v>54</v>
      </c>
      <c r="I33" s="108">
        <v>0.2</v>
      </c>
      <c r="J33" s="59">
        <v>0.15</v>
      </c>
      <c r="K33" s="60">
        <f t="shared" si="0"/>
        <v>0</v>
      </c>
      <c r="L33" s="6">
        <f>$I$33*J33*K33</f>
        <v>0</v>
      </c>
    </row>
    <row r="34" spans="1:12" ht="60" customHeight="1" x14ac:dyDescent="0.3">
      <c r="A34" s="107"/>
      <c r="B34" s="107"/>
      <c r="C34" s="107"/>
      <c r="D34" s="107" t="s">
        <v>154</v>
      </c>
      <c r="E34" s="107"/>
      <c r="F34" s="53" t="s">
        <v>208</v>
      </c>
      <c r="G34" s="66"/>
      <c r="H34" s="58" t="s">
        <v>54</v>
      </c>
      <c r="I34" s="109"/>
      <c r="J34" s="59">
        <v>0.15</v>
      </c>
      <c r="K34" s="60">
        <f t="shared" si="0"/>
        <v>0</v>
      </c>
      <c r="L34" s="6">
        <f t="shared" ref="L34:L41" si="2">$I$33*J34*K34</f>
        <v>0</v>
      </c>
    </row>
    <row r="35" spans="1:12" ht="60" customHeight="1" x14ac:dyDescent="0.3">
      <c r="A35" s="107"/>
      <c r="B35" s="107"/>
      <c r="C35" s="107"/>
      <c r="D35" s="107" t="s">
        <v>155</v>
      </c>
      <c r="E35" s="107"/>
      <c r="F35" s="53" t="s">
        <v>209</v>
      </c>
      <c r="G35" s="66"/>
      <c r="H35" s="58" t="s">
        <v>54</v>
      </c>
      <c r="I35" s="109"/>
      <c r="J35" s="59">
        <v>0.1</v>
      </c>
      <c r="K35" s="60">
        <f t="shared" si="0"/>
        <v>0</v>
      </c>
      <c r="L35" s="6">
        <f t="shared" si="2"/>
        <v>0</v>
      </c>
    </row>
    <row r="36" spans="1:12" ht="60" customHeight="1" x14ac:dyDescent="0.3">
      <c r="A36" s="107"/>
      <c r="B36" s="107"/>
      <c r="C36" s="107"/>
      <c r="D36" s="107" t="s">
        <v>156</v>
      </c>
      <c r="E36" s="107"/>
      <c r="F36" s="53" t="s">
        <v>210</v>
      </c>
      <c r="G36" s="66"/>
      <c r="H36" s="58" t="s">
        <v>54</v>
      </c>
      <c r="I36" s="109"/>
      <c r="J36" s="59">
        <v>0.12</v>
      </c>
      <c r="K36" s="60">
        <f t="shared" si="0"/>
        <v>0</v>
      </c>
      <c r="L36" s="6">
        <f t="shared" si="2"/>
        <v>0</v>
      </c>
    </row>
    <row r="37" spans="1:12" ht="60" customHeight="1" x14ac:dyDescent="0.3">
      <c r="A37" s="107"/>
      <c r="B37" s="107"/>
      <c r="C37" s="107"/>
      <c r="D37" s="107" t="s">
        <v>195</v>
      </c>
      <c r="E37" s="107"/>
      <c r="F37" s="53" t="s">
        <v>211</v>
      </c>
      <c r="G37" s="66"/>
      <c r="H37" s="58" t="s">
        <v>54</v>
      </c>
      <c r="I37" s="109"/>
      <c r="J37" s="59">
        <v>0.08</v>
      </c>
      <c r="K37" s="60">
        <f t="shared" si="0"/>
        <v>0</v>
      </c>
      <c r="L37" s="6">
        <f t="shared" si="2"/>
        <v>0</v>
      </c>
    </row>
    <row r="38" spans="1:12" ht="60" customHeight="1" x14ac:dyDescent="0.3">
      <c r="A38" s="107"/>
      <c r="B38" s="107"/>
      <c r="C38" s="107"/>
      <c r="D38" s="107" t="s">
        <v>158</v>
      </c>
      <c r="E38" s="107"/>
      <c r="F38" s="53" t="s">
        <v>212</v>
      </c>
      <c r="G38" s="66"/>
      <c r="H38" s="58" t="s">
        <v>54</v>
      </c>
      <c r="I38" s="109"/>
      <c r="J38" s="59">
        <v>0.1</v>
      </c>
      <c r="K38" s="60">
        <f t="shared" si="0"/>
        <v>0</v>
      </c>
      <c r="L38" s="6">
        <f t="shared" si="2"/>
        <v>0</v>
      </c>
    </row>
    <row r="39" spans="1:12" ht="60" customHeight="1" x14ac:dyDescent="0.3">
      <c r="A39" s="107"/>
      <c r="B39" s="107"/>
      <c r="C39" s="107"/>
      <c r="D39" s="107" t="s">
        <v>159</v>
      </c>
      <c r="E39" s="107"/>
      <c r="F39" s="53" t="s">
        <v>213</v>
      </c>
      <c r="G39" s="66"/>
      <c r="H39" s="58" t="s">
        <v>54</v>
      </c>
      <c r="I39" s="109"/>
      <c r="J39" s="59">
        <v>0.1</v>
      </c>
      <c r="K39" s="60">
        <f t="shared" si="0"/>
        <v>0</v>
      </c>
      <c r="L39" s="6">
        <f t="shared" si="2"/>
        <v>0</v>
      </c>
    </row>
    <row r="40" spans="1:12" ht="60" customHeight="1" x14ac:dyDescent="0.3">
      <c r="A40" s="107"/>
      <c r="B40" s="107"/>
      <c r="C40" s="107"/>
      <c r="D40" s="107" t="s">
        <v>160</v>
      </c>
      <c r="E40" s="107"/>
      <c r="F40" s="53" t="s">
        <v>214</v>
      </c>
      <c r="G40" s="66"/>
      <c r="H40" s="58" t="s">
        <v>54</v>
      </c>
      <c r="I40" s="109"/>
      <c r="J40" s="59">
        <v>0.1</v>
      </c>
      <c r="K40" s="60">
        <f t="shared" si="0"/>
        <v>0</v>
      </c>
      <c r="L40" s="6">
        <f t="shared" si="2"/>
        <v>0</v>
      </c>
    </row>
    <row r="41" spans="1:12" ht="60" customHeight="1" x14ac:dyDescent="0.3">
      <c r="A41" s="107"/>
      <c r="B41" s="107"/>
      <c r="C41" s="107"/>
      <c r="D41" s="107" t="s">
        <v>194</v>
      </c>
      <c r="E41" s="107"/>
      <c r="F41" s="53" t="s">
        <v>215</v>
      </c>
      <c r="G41" s="66"/>
      <c r="H41" s="58" t="s">
        <v>54</v>
      </c>
      <c r="I41" s="109"/>
      <c r="J41" s="59">
        <v>0.1</v>
      </c>
      <c r="K41" s="60">
        <f t="shared" si="0"/>
        <v>0</v>
      </c>
      <c r="L41" s="6">
        <f t="shared" si="2"/>
        <v>0</v>
      </c>
    </row>
    <row r="42" spans="1:12" ht="60" customHeight="1" x14ac:dyDescent="0.3">
      <c r="A42" s="107" t="s">
        <v>186</v>
      </c>
      <c r="B42" s="107" t="s">
        <v>151</v>
      </c>
      <c r="C42" s="107"/>
      <c r="D42" s="107" t="s">
        <v>153</v>
      </c>
      <c r="E42" s="107"/>
      <c r="F42" s="53" t="s">
        <v>216</v>
      </c>
      <c r="G42" s="66"/>
      <c r="H42" s="58" t="s">
        <v>54</v>
      </c>
      <c r="I42" s="108">
        <v>0.2</v>
      </c>
      <c r="J42" s="59">
        <v>0.15</v>
      </c>
      <c r="K42" s="60">
        <f t="shared" si="0"/>
        <v>0</v>
      </c>
      <c r="L42" s="6">
        <f>$I$42*J42*K42</f>
        <v>0</v>
      </c>
    </row>
    <row r="43" spans="1:12" ht="60" customHeight="1" x14ac:dyDescent="0.3">
      <c r="A43" s="107"/>
      <c r="B43" s="107"/>
      <c r="C43" s="107"/>
      <c r="D43" s="107" t="s">
        <v>154</v>
      </c>
      <c r="E43" s="107"/>
      <c r="F43" s="53" t="s">
        <v>217</v>
      </c>
      <c r="G43" s="66"/>
      <c r="H43" s="58" t="s">
        <v>54</v>
      </c>
      <c r="I43" s="109"/>
      <c r="J43" s="59">
        <v>0.15</v>
      </c>
      <c r="K43" s="60">
        <f t="shared" si="0"/>
        <v>0</v>
      </c>
      <c r="L43" s="6">
        <f t="shared" ref="L43:L50" si="3">$I$42*J43*K43</f>
        <v>0</v>
      </c>
    </row>
    <row r="44" spans="1:12" ht="60" customHeight="1" x14ac:dyDescent="0.3">
      <c r="A44" s="107"/>
      <c r="B44" s="107"/>
      <c r="C44" s="107"/>
      <c r="D44" s="107" t="s">
        <v>155</v>
      </c>
      <c r="E44" s="107"/>
      <c r="F44" s="53" t="s">
        <v>218</v>
      </c>
      <c r="G44" s="66"/>
      <c r="H44" s="58" t="s">
        <v>54</v>
      </c>
      <c r="I44" s="109"/>
      <c r="J44" s="59">
        <v>0.1</v>
      </c>
      <c r="K44" s="60">
        <f t="shared" si="0"/>
        <v>0</v>
      </c>
      <c r="L44" s="6">
        <f t="shared" si="3"/>
        <v>0</v>
      </c>
    </row>
    <row r="45" spans="1:12" ht="60" customHeight="1" x14ac:dyDescent="0.3">
      <c r="A45" s="107"/>
      <c r="B45" s="107"/>
      <c r="C45" s="107"/>
      <c r="D45" s="107" t="s">
        <v>156</v>
      </c>
      <c r="E45" s="107"/>
      <c r="F45" s="53" t="s">
        <v>219</v>
      </c>
      <c r="G45" s="66"/>
      <c r="H45" s="58" t="s">
        <v>54</v>
      </c>
      <c r="I45" s="109"/>
      <c r="J45" s="59">
        <v>0.12</v>
      </c>
      <c r="K45" s="60">
        <f t="shared" si="0"/>
        <v>0</v>
      </c>
      <c r="L45" s="6">
        <f t="shared" si="3"/>
        <v>0</v>
      </c>
    </row>
    <row r="46" spans="1:12" ht="60" customHeight="1" x14ac:dyDescent="0.3">
      <c r="A46" s="107"/>
      <c r="B46" s="107"/>
      <c r="C46" s="107"/>
      <c r="D46" s="107" t="s">
        <v>195</v>
      </c>
      <c r="E46" s="107"/>
      <c r="F46" s="53" t="s">
        <v>220</v>
      </c>
      <c r="G46" s="66"/>
      <c r="H46" s="58" t="s">
        <v>54</v>
      </c>
      <c r="I46" s="109"/>
      <c r="J46" s="59">
        <v>0.08</v>
      </c>
      <c r="K46" s="60">
        <f t="shared" si="0"/>
        <v>0</v>
      </c>
      <c r="L46" s="6">
        <f t="shared" si="3"/>
        <v>0</v>
      </c>
    </row>
    <row r="47" spans="1:12" ht="60" customHeight="1" x14ac:dyDescent="0.3">
      <c r="A47" s="107"/>
      <c r="B47" s="107"/>
      <c r="C47" s="107"/>
      <c r="D47" s="107" t="s">
        <v>158</v>
      </c>
      <c r="E47" s="107"/>
      <c r="F47" s="53" t="s">
        <v>221</v>
      </c>
      <c r="G47" s="66"/>
      <c r="H47" s="58" t="s">
        <v>54</v>
      </c>
      <c r="I47" s="109"/>
      <c r="J47" s="59">
        <v>0.1</v>
      </c>
      <c r="K47" s="60">
        <f t="shared" si="0"/>
        <v>0</v>
      </c>
      <c r="L47" s="6">
        <f t="shared" si="3"/>
        <v>0</v>
      </c>
    </row>
    <row r="48" spans="1:12" ht="60" customHeight="1" x14ac:dyDescent="0.3">
      <c r="A48" s="107"/>
      <c r="B48" s="107"/>
      <c r="C48" s="107"/>
      <c r="D48" s="107" t="s">
        <v>159</v>
      </c>
      <c r="E48" s="107"/>
      <c r="F48" s="53" t="s">
        <v>222</v>
      </c>
      <c r="G48" s="66"/>
      <c r="H48" s="58" t="s">
        <v>54</v>
      </c>
      <c r="I48" s="109"/>
      <c r="J48" s="59">
        <v>0.1</v>
      </c>
      <c r="K48" s="60">
        <f t="shared" si="0"/>
        <v>0</v>
      </c>
      <c r="L48" s="6">
        <f t="shared" si="3"/>
        <v>0</v>
      </c>
    </row>
    <row r="49" spans="1:12" ht="60" customHeight="1" x14ac:dyDescent="0.3">
      <c r="A49" s="107"/>
      <c r="B49" s="107"/>
      <c r="C49" s="107"/>
      <c r="D49" s="107" t="s">
        <v>160</v>
      </c>
      <c r="E49" s="107"/>
      <c r="F49" s="53" t="s">
        <v>223</v>
      </c>
      <c r="G49" s="66"/>
      <c r="H49" s="58" t="s">
        <v>54</v>
      </c>
      <c r="I49" s="109"/>
      <c r="J49" s="59">
        <v>0.1</v>
      </c>
      <c r="K49" s="60">
        <f t="shared" si="0"/>
        <v>0</v>
      </c>
      <c r="L49" s="6">
        <f t="shared" si="3"/>
        <v>0</v>
      </c>
    </row>
    <row r="50" spans="1:12" ht="60" customHeight="1" x14ac:dyDescent="0.3">
      <c r="A50" s="107"/>
      <c r="B50" s="107"/>
      <c r="C50" s="107"/>
      <c r="D50" s="107" t="s">
        <v>194</v>
      </c>
      <c r="E50" s="107"/>
      <c r="F50" s="53" t="s">
        <v>224</v>
      </c>
      <c r="G50" s="66"/>
      <c r="H50" s="58" t="s">
        <v>54</v>
      </c>
      <c r="I50" s="109"/>
      <c r="J50" s="59">
        <v>0.1</v>
      </c>
      <c r="K50" s="60">
        <f t="shared" si="0"/>
        <v>0</v>
      </c>
      <c r="L50" s="6">
        <f t="shared" si="3"/>
        <v>0</v>
      </c>
    </row>
    <row r="51" spans="1:12" ht="60" customHeight="1" x14ac:dyDescent="0.3">
      <c r="A51" s="107" t="s">
        <v>187</v>
      </c>
      <c r="B51" s="107" t="s">
        <v>164</v>
      </c>
      <c r="C51" s="107"/>
      <c r="D51" s="107" t="s">
        <v>153</v>
      </c>
      <c r="E51" s="107"/>
      <c r="F51" s="53" t="s">
        <v>225</v>
      </c>
      <c r="G51" s="66"/>
      <c r="H51" s="58" t="s">
        <v>54</v>
      </c>
      <c r="I51" s="108">
        <v>0.3</v>
      </c>
      <c r="J51" s="59">
        <v>0.15</v>
      </c>
      <c r="K51" s="60">
        <f t="shared" si="0"/>
        <v>0</v>
      </c>
      <c r="L51" s="6">
        <f>$I$51*J51*K51</f>
        <v>0</v>
      </c>
    </row>
    <row r="52" spans="1:12" ht="60" customHeight="1" x14ac:dyDescent="0.3">
      <c r="A52" s="107"/>
      <c r="B52" s="107"/>
      <c r="C52" s="107"/>
      <c r="D52" s="107" t="s">
        <v>154</v>
      </c>
      <c r="E52" s="107"/>
      <c r="F52" s="53" t="s">
        <v>226</v>
      </c>
      <c r="G52" s="66"/>
      <c r="H52" s="58" t="s">
        <v>54</v>
      </c>
      <c r="I52" s="109"/>
      <c r="J52" s="59">
        <v>0.15</v>
      </c>
      <c r="K52" s="60">
        <f t="shared" si="0"/>
        <v>0</v>
      </c>
      <c r="L52" s="6">
        <f t="shared" ref="L52:L59" si="4">$I$51*J52*K52</f>
        <v>0</v>
      </c>
    </row>
    <row r="53" spans="1:12" ht="60" customHeight="1" x14ac:dyDescent="0.3">
      <c r="A53" s="107"/>
      <c r="B53" s="107"/>
      <c r="C53" s="107"/>
      <c r="D53" s="107" t="s">
        <v>155</v>
      </c>
      <c r="E53" s="107"/>
      <c r="F53" s="53" t="s">
        <v>227</v>
      </c>
      <c r="G53" s="66"/>
      <c r="H53" s="58" t="s">
        <v>54</v>
      </c>
      <c r="I53" s="109"/>
      <c r="J53" s="59">
        <v>0.1</v>
      </c>
      <c r="K53" s="60">
        <f t="shared" si="0"/>
        <v>0</v>
      </c>
      <c r="L53" s="6">
        <f t="shared" si="4"/>
        <v>0</v>
      </c>
    </row>
    <row r="54" spans="1:12" ht="60" customHeight="1" x14ac:dyDescent="0.3">
      <c r="A54" s="107"/>
      <c r="B54" s="107"/>
      <c r="C54" s="107"/>
      <c r="D54" s="107" t="s">
        <v>156</v>
      </c>
      <c r="E54" s="107"/>
      <c r="F54" s="53" t="s">
        <v>228</v>
      </c>
      <c r="G54" s="66"/>
      <c r="H54" s="58" t="s">
        <v>54</v>
      </c>
      <c r="I54" s="109"/>
      <c r="J54" s="59">
        <v>0.12</v>
      </c>
      <c r="K54" s="60">
        <f t="shared" si="0"/>
        <v>0</v>
      </c>
      <c r="L54" s="6">
        <f t="shared" si="4"/>
        <v>0</v>
      </c>
    </row>
    <row r="55" spans="1:12" ht="60" customHeight="1" x14ac:dyDescent="0.3">
      <c r="A55" s="107"/>
      <c r="B55" s="107"/>
      <c r="C55" s="107"/>
      <c r="D55" s="107" t="s">
        <v>195</v>
      </c>
      <c r="E55" s="107"/>
      <c r="F55" s="53" t="s">
        <v>229</v>
      </c>
      <c r="G55" s="66"/>
      <c r="H55" s="58" t="s">
        <v>54</v>
      </c>
      <c r="I55" s="109"/>
      <c r="J55" s="59">
        <v>0.08</v>
      </c>
      <c r="K55" s="60">
        <f t="shared" si="0"/>
        <v>0</v>
      </c>
      <c r="L55" s="6">
        <f t="shared" si="4"/>
        <v>0</v>
      </c>
    </row>
    <row r="56" spans="1:12" ht="60" customHeight="1" x14ac:dyDescent="0.3">
      <c r="A56" s="107"/>
      <c r="B56" s="107"/>
      <c r="C56" s="107"/>
      <c r="D56" s="107" t="s">
        <v>158</v>
      </c>
      <c r="E56" s="107"/>
      <c r="F56" s="53" t="s">
        <v>230</v>
      </c>
      <c r="G56" s="66"/>
      <c r="H56" s="58" t="s">
        <v>54</v>
      </c>
      <c r="I56" s="109"/>
      <c r="J56" s="59">
        <v>0.1</v>
      </c>
      <c r="K56" s="60">
        <f t="shared" si="0"/>
        <v>0</v>
      </c>
      <c r="L56" s="6">
        <f t="shared" si="4"/>
        <v>0</v>
      </c>
    </row>
    <row r="57" spans="1:12" ht="60" customHeight="1" x14ac:dyDescent="0.3">
      <c r="A57" s="107"/>
      <c r="B57" s="107"/>
      <c r="C57" s="107"/>
      <c r="D57" s="107" t="s">
        <v>159</v>
      </c>
      <c r="E57" s="107"/>
      <c r="F57" s="53" t="s">
        <v>231</v>
      </c>
      <c r="G57" s="66"/>
      <c r="H57" s="58" t="s">
        <v>54</v>
      </c>
      <c r="I57" s="109"/>
      <c r="J57" s="59">
        <v>0.1</v>
      </c>
      <c r="K57" s="60">
        <f t="shared" si="0"/>
        <v>0</v>
      </c>
      <c r="L57" s="6">
        <f t="shared" si="4"/>
        <v>0</v>
      </c>
    </row>
    <row r="58" spans="1:12" ht="60" customHeight="1" x14ac:dyDescent="0.3">
      <c r="A58" s="107"/>
      <c r="B58" s="107"/>
      <c r="C58" s="107"/>
      <c r="D58" s="107" t="s">
        <v>160</v>
      </c>
      <c r="E58" s="107"/>
      <c r="F58" s="53" t="s">
        <v>232</v>
      </c>
      <c r="G58" s="66"/>
      <c r="H58" s="58" t="s">
        <v>54</v>
      </c>
      <c r="I58" s="109"/>
      <c r="J58" s="59">
        <v>0.1</v>
      </c>
      <c r="K58" s="60">
        <f t="shared" si="0"/>
        <v>0</v>
      </c>
      <c r="L58" s="6">
        <f t="shared" si="4"/>
        <v>0</v>
      </c>
    </row>
    <row r="59" spans="1:12" ht="60" customHeight="1" x14ac:dyDescent="0.3">
      <c r="A59" s="107"/>
      <c r="B59" s="107"/>
      <c r="C59" s="107"/>
      <c r="D59" s="107" t="s">
        <v>194</v>
      </c>
      <c r="E59" s="107"/>
      <c r="F59" s="53" t="s">
        <v>233</v>
      </c>
      <c r="G59" s="66"/>
      <c r="H59" s="58" t="s">
        <v>54</v>
      </c>
      <c r="I59" s="109"/>
      <c r="J59" s="59">
        <v>0.1</v>
      </c>
      <c r="K59" s="60">
        <f t="shared" si="0"/>
        <v>0</v>
      </c>
      <c r="L59" s="6">
        <f t="shared" si="4"/>
        <v>0</v>
      </c>
    </row>
    <row r="60" spans="1:12" ht="60" customHeight="1" x14ac:dyDescent="0.3">
      <c r="A60" s="107" t="s">
        <v>188</v>
      </c>
      <c r="B60" s="107" t="s">
        <v>150</v>
      </c>
      <c r="C60" s="107"/>
      <c r="D60" s="107" t="s">
        <v>153</v>
      </c>
      <c r="E60" s="107"/>
      <c r="F60" s="53" t="s">
        <v>234</v>
      </c>
      <c r="G60" s="66"/>
      <c r="H60" s="58" t="s">
        <v>54</v>
      </c>
      <c r="I60" s="108">
        <v>0.1</v>
      </c>
      <c r="J60" s="59">
        <v>0.15</v>
      </c>
      <c r="K60" s="60">
        <f t="shared" si="0"/>
        <v>0</v>
      </c>
      <c r="L60" s="6">
        <f>$I$60*J60*K60</f>
        <v>0</v>
      </c>
    </row>
    <row r="61" spans="1:12" ht="60" customHeight="1" x14ac:dyDescent="0.3">
      <c r="A61" s="107"/>
      <c r="B61" s="107"/>
      <c r="C61" s="107"/>
      <c r="D61" s="107" t="s">
        <v>154</v>
      </c>
      <c r="E61" s="107"/>
      <c r="F61" s="53" t="s">
        <v>235</v>
      </c>
      <c r="G61" s="66"/>
      <c r="H61" s="58" t="s">
        <v>54</v>
      </c>
      <c r="I61" s="109"/>
      <c r="J61" s="59">
        <v>0.15</v>
      </c>
      <c r="K61" s="60">
        <f t="shared" si="0"/>
        <v>0</v>
      </c>
      <c r="L61" s="6">
        <f t="shared" ref="L61:L68" si="5">$I$60*J61*K61</f>
        <v>0</v>
      </c>
    </row>
    <row r="62" spans="1:12" ht="60" customHeight="1" x14ac:dyDescent="0.3">
      <c r="A62" s="107"/>
      <c r="B62" s="107"/>
      <c r="C62" s="107"/>
      <c r="D62" s="107" t="s">
        <v>155</v>
      </c>
      <c r="E62" s="107"/>
      <c r="F62" s="53" t="s">
        <v>236</v>
      </c>
      <c r="G62" s="66"/>
      <c r="H62" s="58" t="s">
        <v>54</v>
      </c>
      <c r="I62" s="109"/>
      <c r="J62" s="59">
        <v>0.1</v>
      </c>
      <c r="K62" s="60">
        <f t="shared" si="0"/>
        <v>0</v>
      </c>
      <c r="L62" s="6">
        <f t="shared" si="5"/>
        <v>0</v>
      </c>
    </row>
    <row r="63" spans="1:12" ht="60" customHeight="1" x14ac:dyDescent="0.3">
      <c r="A63" s="107"/>
      <c r="B63" s="107"/>
      <c r="C63" s="107"/>
      <c r="D63" s="107" t="s">
        <v>156</v>
      </c>
      <c r="E63" s="107"/>
      <c r="F63" s="53" t="s">
        <v>237</v>
      </c>
      <c r="G63" s="66"/>
      <c r="H63" s="58" t="s">
        <v>54</v>
      </c>
      <c r="I63" s="109"/>
      <c r="J63" s="59">
        <v>0.12</v>
      </c>
      <c r="K63" s="60">
        <f t="shared" si="0"/>
        <v>0</v>
      </c>
      <c r="L63" s="6">
        <f t="shared" si="5"/>
        <v>0</v>
      </c>
    </row>
    <row r="64" spans="1:12" ht="60" customHeight="1" x14ac:dyDescent="0.3">
      <c r="A64" s="107"/>
      <c r="B64" s="107"/>
      <c r="C64" s="107"/>
      <c r="D64" s="107" t="s">
        <v>195</v>
      </c>
      <c r="E64" s="107"/>
      <c r="F64" s="53" t="s">
        <v>238</v>
      </c>
      <c r="G64" s="66"/>
      <c r="H64" s="58" t="s">
        <v>54</v>
      </c>
      <c r="I64" s="109"/>
      <c r="J64" s="59">
        <v>0.08</v>
      </c>
      <c r="K64" s="60">
        <f t="shared" si="0"/>
        <v>0</v>
      </c>
      <c r="L64" s="6">
        <f t="shared" si="5"/>
        <v>0</v>
      </c>
    </row>
    <row r="65" spans="1:12" ht="60" customHeight="1" x14ac:dyDescent="0.3">
      <c r="A65" s="107"/>
      <c r="B65" s="107"/>
      <c r="C65" s="107"/>
      <c r="D65" s="107" t="s">
        <v>158</v>
      </c>
      <c r="E65" s="107"/>
      <c r="F65" s="53" t="s">
        <v>239</v>
      </c>
      <c r="G65" s="66"/>
      <c r="H65" s="58" t="s">
        <v>54</v>
      </c>
      <c r="I65" s="109"/>
      <c r="J65" s="59">
        <v>0.1</v>
      </c>
      <c r="K65" s="60">
        <f t="shared" si="0"/>
        <v>0</v>
      </c>
      <c r="L65" s="6">
        <f t="shared" si="5"/>
        <v>0</v>
      </c>
    </row>
    <row r="66" spans="1:12" ht="60" customHeight="1" x14ac:dyDescent="0.3">
      <c r="A66" s="107"/>
      <c r="B66" s="107"/>
      <c r="C66" s="107"/>
      <c r="D66" s="107" t="s">
        <v>159</v>
      </c>
      <c r="E66" s="107"/>
      <c r="F66" s="53" t="s">
        <v>240</v>
      </c>
      <c r="G66" s="66"/>
      <c r="H66" s="58" t="s">
        <v>54</v>
      </c>
      <c r="I66" s="109"/>
      <c r="J66" s="59">
        <v>0.1</v>
      </c>
      <c r="K66" s="60">
        <f t="shared" si="0"/>
        <v>0</v>
      </c>
      <c r="L66" s="6">
        <f t="shared" si="5"/>
        <v>0</v>
      </c>
    </row>
    <row r="67" spans="1:12" ht="60" customHeight="1" x14ac:dyDescent="0.3">
      <c r="A67" s="107"/>
      <c r="B67" s="107"/>
      <c r="C67" s="107"/>
      <c r="D67" s="107" t="s">
        <v>160</v>
      </c>
      <c r="E67" s="107"/>
      <c r="F67" s="53" t="s">
        <v>241</v>
      </c>
      <c r="G67" s="66"/>
      <c r="H67" s="58" t="s">
        <v>54</v>
      </c>
      <c r="I67" s="109"/>
      <c r="J67" s="59">
        <v>0.1</v>
      </c>
      <c r="K67" s="60">
        <f t="shared" si="0"/>
        <v>0</v>
      </c>
      <c r="L67" s="6">
        <f t="shared" si="5"/>
        <v>0</v>
      </c>
    </row>
    <row r="68" spans="1:12" ht="60" customHeight="1" x14ac:dyDescent="0.3">
      <c r="A68" s="107"/>
      <c r="B68" s="107"/>
      <c r="C68" s="107"/>
      <c r="D68" s="107" t="s">
        <v>194</v>
      </c>
      <c r="E68" s="107"/>
      <c r="F68" s="53" t="s">
        <v>242</v>
      </c>
      <c r="G68" s="66"/>
      <c r="H68" s="58" t="s">
        <v>54</v>
      </c>
      <c r="I68" s="109"/>
      <c r="J68" s="59">
        <v>0.1</v>
      </c>
      <c r="K68" s="60">
        <f t="shared" si="0"/>
        <v>0</v>
      </c>
      <c r="L68" s="6">
        <f t="shared" si="5"/>
        <v>0</v>
      </c>
    </row>
    <row r="69" spans="1:12" ht="60" customHeight="1" x14ac:dyDescent="0.3">
      <c r="A69" s="107" t="s">
        <v>189</v>
      </c>
      <c r="B69" s="107" t="s">
        <v>152</v>
      </c>
      <c r="C69" s="107"/>
      <c r="D69" s="107" t="s">
        <v>153</v>
      </c>
      <c r="E69" s="107"/>
      <c r="F69" s="53" t="s">
        <v>243</v>
      </c>
      <c r="G69" s="66"/>
      <c r="H69" s="58" t="s">
        <v>54</v>
      </c>
      <c r="I69" s="108">
        <v>0.1</v>
      </c>
      <c r="J69" s="59">
        <v>0.15</v>
      </c>
      <c r="K69" s="60">
        <f t="shared" si="0"/>
        <v>0</v>
      </c>
      <c r="L69" s="6">
        <f>$I$69*J69*K69</f>
        <v>0</v>
      </c>
    </row>
    <row r="70" spans="1:12" ht="60" customHeight="1" x14ac:dyDescent="0.3">
      <c r="A70" s="107"/>
      <c r="B70" s="107"/>
      <c r="C70" s="107"/>
      <c r="D70" s="107" t="s">
        <v>154</v>
      </c>
      <c r="E70" s="107"/>
      <c r="F70" s="53" t="s">
        <v>244</v>
      </c>
      <c r="G70" s="66"/>
      <c r="H70" s="58" t="s">
        <v>54</v>
      </c>
      <c r="I70" s="109"/>
      <c r="J70" s="59">
        <v>0.15</v>
      </c>
      <c r="K70" s="60">
        <f t="shared" si="0"/>
        <v>0</v>
      </c>
      <c r="L70" s="6">
        <f t="shared" ref="L70:L77" si="6">$I$69*J70*K70</f>
        <v>0</v>
      </c>
    </row>
    <row r="71" spans="1:12" ht="60" customHeight="1" x14ac:dyDescent="0.3">
      <c r="A71" s="107"/>
      <c r="B71" s="107"/>
      <c r="C71" s="107"/>
      <c r="D71" s="107" t="s">
        <v>155</v>
      </c>
      <c r="E71" s="107"/>
      <c r="F71" s="53" t="s">
        <v>245</v>
      </c>
      <c r="G71" s="66"/>
      <c r="H71" s="58" t="s">
        <v>54</v>
      </c>
      <c r="I71" s="109"/>
      <c r="J71" s="59">
        <v>0.1</v>
      </c>
      <c r="K71" s="60">
        <f t="shared" si="0"/>
        <v>0</v>
      </c>
      <c r="L71" s="6">
        <f t="shared" si="6"/>
        <v>0</v>
      </c>
    </row>
    <row r="72" spans="1:12" ht="60" customHeight="1" x14ac:dyDescent="0.3">
      <c r="A72" s="107"/>
      <c r="B72" s="107"/>
      <c r="C72" s="107"/>
      <c r="D72" s="107" t="s">
        <v>156</v>
      </c>
      <c r="E72" s="107"/>
      <c r="F72" s="53" t="s">
        <v>246</v>
      </c>
      <c r="G72" s="66"/>
      <c r="H72" s="58" t="s">
        <v>54</v>
      </c>
      <c r="I72" s="109"/>
      <c r="J72" s="59">
        <v>0.12</v>
      </c>
      <c r="K72" s="60">
        <f t="shared" si="0"/>
        <v>0</v>
      </c>
      <c r="L72" s="6">
        <f t="shared" si="6"/>
        <v>0</v>
      </c>
    </row>
    <row r="73" spans="1:12" ht="60" customHeight="1" x14ac:dyDescent="0.3">
      <c r="A73" s="107"/>
      <c r="B73" s="107"/>
      <c r="C73" s="107"/>
      <c r="D73" s="107" t="s">
        <v>195</v>
      </c>
      <c r="E73" s="107"/>
      <c r="F73" s="53" t="s">
        <v>247</v>
      </c>
      <c r="G73" s="66"/>
      <c r="H73" s="58" t="s">
        <v>54</v>
      </c>
      <c r="I73" s="109"/>
      <c r="J73" s="59">
        <v>0.08</v>
      </c>
      <c r="K73" s="60">
        <f t="shared" si="0"/>
        <v>0</v>
      </c>
      <c r="L73" s="6">
        <f t="shared" si="6"/>
        <v>0</v>
      </c>
    </row>
    <row r="74" spans="1:12" ht="60" customHeight="1" x14ac:dyDescent="0.3">
      <c r="A74" s="107"/>
      <c r="B74" s="107"/>
      <c r="C74" s="107"/>
      <c r="D74" s="107" t="s">
        <v>158</v>
      </c>
      <c r="E74" s="107"/>
      <c r="F74" s="53" t="s">
        <v>248</v>
      </c>
      <c r="G74" s="66"/>
      <c r="H74" s="58" t="s">
        <v>54</v>
      </c>
      <c r="I74" s="109"/>
      <c r="J74" s="59">
        <v>0.1</v>
      </c>
      <c r="K74" s="60">
        <f t="shared" si="0"/>
        <v>0</v>
      </c>
      <c r="L74" s="6">
        <f t="shared" si="6"/>
        <v>0</v>
      </c>
    </row>
    <row r="75" spans="1:12" ht="60" customHeight="1" x14ac:dyDescent="0.3">
      <c r="A75" s="107"/>
      <c r="B75" s="107"/>
      <c r="C75" s="107"/>
      <c r="D75" s="107" t="s">
        <v>159</v>
      </c>
      <c r="E75" s="107"/>
      <c r="F75" s="53" t="s">
        <v>249</v>
      </c>
      <c r="G75" s="66"/>
      <c r="H75" s="58" t="s">
        <v>54</v>
      </c>
      <c r="I75" s="109"/>
      <c r="J75" s="59">
        <v>0.1</v>
      </c>
      <c r="K75" s="60">
        <f t="shared" si="0"/>
        <v>0</v>
      </c>
      <c r="L75" s="6">
        <f t="shared" si="6"/>
        <v>0</v>
      </c>
    </row>
    <row r="76" spans="1:12" ht="60" customHeight="1" x14ac:dyDescent="0.3">
      <c r="A76" s="107"/>
      <c r="B76" s="107"/>
      <c r="C76" s="107"/>
      <c r="D76" s="107" t="s">
        <v>160</v>
      </c>
      <c r="E76" s="107"/>
      <c r="F76" s="53" t="s">
        <v>250</v>
      </c>
      <c r="G76" s="66"/>
      <c r="H76" s="58" t="s">
        <v>54</v>
      </c>
      <c r="I76" s="109"/>
      <c r="J76" s="59">
        <v>0.1</v>
      </c>
      <c r="K76" s="60">
        <f t="shared" si="0"/>
        <v>0</v>
      </c>
      <c r="L76" s="6">
        <f t="shared" si="6"/>
        <v>0</v>
      </c>
    </row>
    <row r="77" spans="1:12" ht="60" customHeight="1" x14ac:dyDescent="0.3">
      <c r="A77" s="107"/>
      <c r="B77" s="107"/>
      <c r="C77" s="107"/>
      <c r="D77" s="107" t="s">
        <v>194</v>
      </c>
      <c r="E77" s="107"/>
      <c r="F77" s="53" t="s">
        <v>251</v>
      </c>
      <c r="G77" s="66"/>
      <c r="H77" s="58" t="s">
        <v>54</v>
      </c>
      <c r="I77" s="109"/>
      <c r="J77" s="59">
        <v>0.1</v>
      </c>
      <c r="K77" s="60">
        <f t="shared" si="0"/>
        <v>0</v>
      </c>
      <c r="L77" s="6">
        <f t="shared" si="6"/>
        <v>0</v>
      </c>
    </row>
  </sheetData>
  <mergeCells count="104">
    <mergeCell ref="A20:L20"/>
    <mergeCell ref="A21:L21"/>
    <mergeCell ref="A18:L18"/>
    <mergeCell ref="A19:L19"/>
    <mergeCell ref="G14:L14"/>
    <mergeCell ref="G15:L15"/>
    <mergeCell ref="G16:L16"/>
    <mergeCell ref="I1:L2"/>
    <mergeCell ref="I3:L3"/>
    <mergeCell ref="I4:L4"/>
    <mergeCell ref="A6:L6"/>
    <mergeCell ref="A5:L5"/>
    <mergeCell ref="A1:H2"/>
    <mergeCell ref="A8:E8"/>
    <mergeCell ref="A9:E9"/>
    <mergeCell ref="A7:F7"/>
    <mergeCell ref="A4:H4"/>
    <mergeCell ref="A3:H3"/>
    <mergeCell ref="A17:L17"/>
    <mergeCell ref="G13:L13"/>
    <mergeCell ref="G8:L8"/>
    <mergeCell ref="G9:L9"/>
    <mergeCell ref="G11:L11"/>
    <mergeCell ref="G12:L12"/>
    <mergeCell ref="D26:E26"/>
    <mergeCell ref="D48:E48"/>
    <mergeCell ref="D49:E49"/>
    <mergeCell ref="D50:E50"/>
    <mergeCell ref="I33:I41"/>
    <mergeCell ref="I42:I50"/>
    <mergeCell ref="D35:E35"/>
    <mergeCell ref="D36:E36"/>
    <mergeCell ref="D37:E37"/>
    <mergeCell ref="D38:E38"/>
    <mergeCell ref="D39:E39"/>
    <mergeCell ref="D33:E33"/>
    <mergeCell ref="D34:E34"/>
    <mergeCell ref="D40:E40"/>
    <mergeCell ref="D41:E41"/>
    <mergeCell ref="D61:E61"/>
    <mergeCell ref="D62:E62"/>
    <mergeCell ref="D63:E63"/>
    <mergeCell ref="D64:E64"/>
    <mergeCell ref="D65:E65"/>
    <mergeCell ref="D66:E66"/>
    <mergeCell ref="D67:E67"/>
    <mergeCell ref="D68:E68"/>
    <mergeCell ref="D51:E51"/>
    <mergeCell ref="D52:E52"/>
    <mergeCell ref="D53:E53"/>
    <mergeCell ref="D54:E54"/>
    <mergeCell ref="D55:E55"/>
    <mergeCell ref="D56:E56"/>
    <mergeCell ref="D57:E57"/>
    <mergeCell ref="D58:E58"/>
    <mergeCell ref="D59:E59"/>
    <mergeCell ref="A60:A68"/>
    <mergeCell ref="A69:A77"/>
    <mergeCell ref="D22:E22"/>
    <mergeCell ref="A24:A32"/>
    <mergeCell ref="A22:C22"/>
    <mergeCell ref="I51:I59"/>
    <mergeCell ref="I60:I68"/>
    <mergeCell ref="I69:I77"/>
    <mergeCell ref="B24:C32"/>
    <mergeCell ref="B33:C41"/>
    <mergeCell ref="B42:C50"/>
    <mergeCell ref="B51:C59"/>
    <mergeCell ref="B60:C68"/>
    <mergeCell ref="B69:C77"/>
    <mergeCell ref="D69:E69"/>
    <mergeCell ref="D70:E70"/>
    <mergeCell ref="D71:E71"/>
    <mergeCell ref="D72:E72"/>
    <mergeCell ref="D73:E73"/>
    <mergeCell ref="D74:E74"/>
    <mergeCell ref="D75:E75"/>
    <mergeCell ref="D76:E76"/>
    <mergeCell ref="D77:E77"/>
    <mergeCell ref="D60:E60"/>
    <mergeCell ref="A13:F13"/>
    <mergeCell ref="G7:L7"/>
    <mergeCell ref="G10:L10"/>
    <mergeCell ref="A11:E12"/>
    <mergeCell ref="A14:E16"/>
    <mergeCell ref="A10:F10"/>
    <mergeCell ref="A33:A41"/>
    <mergeCell ref="A42:A50"/>
    <mergeCell ref="A51:A59"/>
    <mergeCell ref="I24:I32"/>
    <mergeCell ref="D42:E42"/>
    <mergeCell ref="D43:E43"/>
    <mergeCell ref="D44:E44"/>
    <mergeCell ref="D45:E45"/>
    <mergeCell ref="D46:E46"/>
    <mergeCell ref="D47:E47"/>
    <mergeCell ref="D32:E32"/>
    <mergeCell ref="D27:E27"/>
    <mergeCell ref="D28:E28"/>
    <mergeCell ref="D29:E29"/>
    <mergeCell ref="D30:E30"/>
    <mergeCell ref="D31:E31"/>
    <mergeCell ref="D24:E24"/>
    <mergeCell ref="D25:E25"/>
  </mergeCells>
  <phoneticPr fontId="7" type="noConversion"/>
  <dataValidations count="1">
    <dataValidation type="list" allowBlank="1" showInputMessage="1" showErrorMessage="1" sqref="G24:G77" xr:uid="{8E255D54-BCBC-48BF-98B5-CEF279809570}">
      <formula1>"ja,nein"</formula1>
    </dataValidation>
  </dataValidations>
  <pageMargins left="0.51181102362204722" right="0.51181102362204722" top="0.78740157480314965" bottom="0.59055118110236227" header="0.31496062992125984" footer="0.31496062992125984"/>
  <pageSetup paperSize="9" scale="59" fitToHeight="0" orientation="landscape" r:id="rId1"/>
  <headerFooter>
    <oddHeader>&amp;LONTRAS Gastransport GmbH
Vergabeverfahren 
ONTRAS-2023-0008 - SAP S/4HANA&amp;CTeilnahmewettbewerb&amp;REignungsbewertungsmatrix</oddHeader>
    <oddFooter>&amp;L&amp;F&amp;C&amp;D&amp;RSeite &amp;P von &amp;N</oddFooter>
  </headerFooter>
  <rowBreaks count="6" manualBreakCount="6">
    <brk id="17" max="16383" man="1"/>
    <brk id="32" max="16383" man="1"/>
    <brk id="41" max="16383" man="1"/>
    <brk id="50" max="16383" man="1"/>
    <brk id="59" max="16383" man="1"/>
    <brk id="68"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B4A786-24D4-4614-9E35-D5AC9C2792A2}">
  <sheetPr>
    <tabColor theme="9" tint="0.59999389629810485"/>
    <pageSetUpPr fitToPage="1"/>
  </sheetPr>
  <dimension ref="A1:L77"/>
  <sheetViews>
    <sheetView view="pageLayout" zoomScale="80" zoomScaleNormal="90" zoomScaleSheetLayoutView="100" zoomScalePageLayoutView="80" workbookViewId="0">
      <selection activeCell="F43" sqref="F43"/>
    </sheetView>
  </sheetViews>
  <sheetFormatPr baseColWidth="10" defaultColWidth="10" defaultRowHeight="14.4" x14ac:dyDescent="0.3"/>
  <cols>
    <col min="1" max="2" width="11.5546875" style="46" customWidth="1"/>
    <col min="3" max="3" width="14.109375" customWidth="1"/>
    <col min="4" max="4" width="13.88671875" customWidth="1"/>
    <col min="5" max="5" width="15.6640625" customWidth="1"/>
    <col min="6" max="6" width="55.6640625" customWidth="1"/>
    <col min="7" max="7" width="28.88671875" customWidth="1"/>
    <col min="8" max="8" width="15.6640625" customWidth="1"/>
    <col min="9" max="11" width="15.6640625" style="47" customWidth="1"/>
    <col min="12" max="12" width="20.77734375" style="47" customWidth="1"/>
  </cols>
  <sheetData>
    <row r="1" spans="1:12" ht="20.100000000000001" customHeight="1" x14ac:dyDescent="0.3">
      <c r="A1" s="125" t="s">
        <v>6</v>
      </c>
      <c r="B1" s="126"/>
      <c r="C1" s="126"/>
      <c r="D1" s="126"/>
      <c r="E1" s="126"/>
      <c r="F1" s="126"/>
      <c r="G1" s="126"/>
      <c r="H1" s="127"/>
      <c r="I1" s="121" t="str">
        <f>Deckblatt!B13</f>
        <v>&lt;Name des Bewerbers bzw.  Federführers der Bewerbergemeinschaft&gt;</v>
      </c>
      <c r="J1" s="121"/>
      <c r="K1" s="121"/>
      <c r="L1" s="121"/>
    </row>
    <row r="2" spans="1:12" ht="20.100000000000001" customHeight="1" x14ac:dyDescent="0.3">
      <c r="A2" s="128"/>
      <c r="B2" s="129"/>
      <c r="C2" s="129"/>
      <c r="D2" s="129"/>
      <c r="E2" s="129"/>
      <c r="F2" s="129"/>
      <c r="G2" s="129"/>
      <c r="H2" s="130"/>
      <c r="I2" s="121"/>
      <c r="J2" s="121"/>
      <c r="K2" s="121"/>
      <c r="L2" s="121"/>
    </row>
    <row r="3" spans="1:12" ht="39.9" customHeight="1" x14ac:dyDescent="0.3">
      <c r="A3" s="125" t="s">
        <v>64</v>
      </c>
      <c r="B3" s="126"/>
      <c r="C3" s="126"/>
      <c r="D3" s="126"/>
      <c r="E3" s="126"/>
      <c r="F3" s="126"/>
      <c r="G3" s="126"/>
      <c r="H3" s="127"/>
      <c r="I3" s="122"/>
      <c r="J3" s="122"/>
      <c r="K3" s="122"/>
      <c r="L3" s="122"/>
    </row>
    <row r="4" spans="1:12" ht="39.9" customHeight="1" x14ac:dyDescent="0.3">
      <c r="A4" s="125" t="s">
        <v>65</v>
      </c>
      <c r="B4" s="126"/>
      <c r="C4" s="126"/>
      <c r="D4" s="126"/>
      <c r="E4" s="126"/>
      <c r="F4" s="126"/>
      <c r="G4" s="126"/>
      <c r="H4" s="127"/>
      <c r="I4" s="122"/>
      <c r="J4" s="122"/>
      <c r="K4" s="122"/>
      <c r="L4" s="122"/>
    </row>
    <row r="5" spans="1:12" ht="5.85" customHeight="1" x14ac:dyDescent="0.3">
      <c r="A5" s="124"/>
      <c r="B5" s="117"/>
      <c r="C5" s="117"/>
      <c r="D5" s="117"/>
      <c r="E5" s="117"/>
      <c r="F5" s="117"/>
      <c r="G5" s="117"/>
      <c r="H5" s="117"/>
      <c r="I5" s="117"/>
      <c r="J5" s="117"/>
      <c r="K5" s="117"/>
      <c r="L5" s="117"/>
    </row>
    <row r="6" spans="1:12" ht="75" customHeight="1" x14ac:dyDescent="0.3">
      <c r="A6" s="123" t="s">
        <v>66</v>
      </c>
      <c r="B6" s="123"/>
      <c r="C6" s="123"/>
      <c r="D6" s="123"/>
      <c r="E6" s="123"/>
      <c r="F6" s="123"/>
      <c r="G6" s="123"/>
      <c r="H6" s="123"/>
      <c r="I6" s="123"/>
      <c r="J6" s="123"/>
      <c r="K6" s="123"/>
      <c r="L6" s="123"/>
    </row>
    <row r="7" spans="1:12" ht="17.100000000000001" customHeight="1" x14ac:dyDescent="0.3">
      <c r="A7" s="92" t="s">
        <v>67</v>
      </c>
      <c r="B7" s="93"/>
      <c r="C7" s="93"/>
      <c r="D7" s="93"/>
      <c r="E7" s="93"/>
      <c r="F7" s="94"/>
      <c r="G7" s="95" t="s">
        <v>68</v>
      </c>
      <c r="H7" s="96"/>
      <c r="I7" s="96"/>
      <c r="J7" s="96"/>
      <c r="K7" s="96"/>
      <c r="L7" s="97"/>
    </row>
    <row r="8" spans="1:12" ht="34.200000000000003" customHeight="1" x14ac:dyDescent="0.3">
      <c r="A8" s="131" t="s">
        <v>69</v>
      </c>
      <c r="B8" s="132"/>
      <c r="C8" s="132"/>
      <c r="D8" s="132"/>
      <c r="E8" s="133"/>
      <c r="F8" s="68" t="s">
        <v>70</v>
      </c>
      <c r="G8" s="118"/>
      <c r="H8" s="119"/>
      <c r="I8" s="119"/>
      <c r="J8" s="119"/>
      <c r="K8" s="119"/>
      <c r="L8" s="120"/>
    </row>
    <row r="9" spans="1:12" ht="34.200000000000003" customHeight="1" x14ac:dyDescent="0.3">
      <c r="A9" s="131" t="s">
        <v>71</v>
      </c>
      <c r="B9" s="132"/>
      <c r="C9" s="132"/>
      <c r="D9" s="132"/>
      <c r="E9" s="133"/>
      <c r="F9" s="68" t="s">
        <v>72</v>
      </c>
      <c r="G9" s="118"/>
      <c r="H9" s="119"/>
      <c r="I9" s="119"/>
      <c r="J9" s="119"/>
      <c r="K9" s="119"/>
      <c r="L9" s="120"/>
    </row>
    <row r="10" spans="1:12" ht="17.100000000000001" customHeight="1" x14ac:dyDescent="0.3">
      <c r="A10" s="92" t="s">
        <v>73</v>
      </c>
      <c r="B10" s="93"/>
      <c r="C10" s="93"/>
      <c r="D10" s="93"/>
      <c r="E10" s="93"/>
      <c r="F10" s="94"/>
      <c r="G10" s="95" t="s">
        <v>68</v>
      </c>
      <c r="H10" s="96"/>
      <c r="I10" s="96" t="s">
        <v>68</v>
      </c>
      <c r="J10" s="96"/>
      <c r="K10" s="96"/>
      <c r="L10" s="97"/>
    </row>
    <row r="11" spans="1:12" ht="34.200000000000003" customHeight="1" x14ac:dyDescent="0.3">
      <c r="A11" s="98" t="s">
        <v>191</v>
      </c>
      <c r="B11" s="99"/>
      <c r="C11" s="99"/>
      <c r="D11" s="99"/>
      <c r="E11" s="100"/>
      <c r="F11" s="68" t="s">
        <v>74</v>
      </c>
      <c r="G11" s="118"/>
      <c r="H11" s="119"/>
      <c r="I11" s="119"/>
      <c r="J11" s="119"/>
      <c r="K11" s="119"/>
      <c r="L11" s="120"/>
    </row>
    <row r="12" spans="1:12" ht="34.200000000000003" customHeight="1" x14ac:dyDescent="0.3">
      <c r="A12" s="101"/>
      <c r="B12" s="102"/>
      <c r="C12" s="102"/>
      <c r="D12" s="102"/>
      <c r="E12" s="103"/>
      <c r="F12" s="68" t="s">
        <v>75</v>
      </c>
      <c r="G12" s="118"/>
      <c r="H12" s="119"/>
      <c r="I12" s="119"/>
      <c r="J12" s="119"/>
      <c r="K12" s="119"/>
      <c r="L12" s="120"/>
    </row>
    <row r="13" spans="1:12" ht="17.100000000000001" customHeight="1" x14ac:dyDescent="0.3">
      <c r="A13" s="92" t="s">
        <v>76</v>
      </c>
      <c r="B13" s="93"/>
      <c r="C13" s="93"/>
      <c r="D13" s="93"/>
      <c r="E13" s="93"/>
      <c r="F13" s="94"/>
      <c r="G13" s="95" t="s">
        <v>68</v>
      </c>
      <c r="H13" s="96"/>
      <c r="I13" s="96" t="s">
        <v>68</v>
      </c>
      <c r="J13" s="96"/>
      <c r="K13" s="96"/>
      <c r="L13" s="97"/>
    </row>
    <row r="14" spans="1:12" ht="34.200000000000003" customHeight="1" x14ac:dyDescent="0.3">
      <c r="A14" s="98" t="s">
        <v>77</v>
      </c>
      <c r="B14" s="99"/>
      <c r="C14" s="99"/>
      <c r="D14" s="99"/>
      <c r="E14" s="100"/>
      <c r="F14" s="68" t="s">
        <v>78</v>
      </c>
      <c r="G14" s="118"/>
      <c r="H14" s="119"/>
      <c r="I14" s="119"/>
      <c r="J14" s="119"/>
      <c r="K14" s="119"/>
      <c r="L14" s="120"/>
    </row>
    <row r="15" spans="1:12" ht="30.9" customHeight="1" x14ac:dyDescent="0.3">
      <c r="A15" s="104"/>
      <c r="B15" s="105"/>
      <c r="C15" s="105"/>
      <c r="D15" s="105"/>
      <c r="E15" s="106"/>
      <c r="F15" s="68" t="s">
        <v>79</v>
      </c>
      <c r="G15" s="118"/>
      <c r="H15" s="119"/>
      <c r="I15" s="119"/>
      <c r="J15" s="119"/>
      <c r="K15" s="119"/>
      <c r="L15" s="120"/>
    </row>
    <row r="16" spans="1:12" ht="34.200000000000003" customHeight="1" x14ac:dyDescent="0.3">
      <c r="A16" s="101"/>
      <c r="B16" s="102"/>
      <c r="C16" s="102"/>
      <c r="D16" s="102"/>
      <c r="E16" s="103"/>
      <c r="F16" s="68" t="s">
        <v>80</v>
      </c>
      <c r="G16" s="118"/>
      <c r="H16" s="119"/>
      <c r="I16" s="119"/>
      <c r="J16" s="119"/>
      <c r="K16" s="119"/>
      <c r="L16" s="120"/>
    </row>
    <row r="17" spans="1:12" ht="15.6" customHeight="1" x14ac:dyDescent="0.3">
      <c r="A17" s="134"/>
      <c r="B17" s="135"/>
      <c r="C17" s="135"/>
      <c r="D17" s="135"/>
      <c r="E17" s="135"/>
      <c r="F17" s="135"/>
      <c r="G17" s="135"/>
      <c r="H17" s="135"/>
      <c r="I17" s="135"/>
      <c r="J17" s="135"/>
      <c r="K17" s="135"/>
      <c r="L17" s="136"/>
    </row>
    <row r="18" spans="1:12" ht="33.9" customHeight="1" x14ac:dyDescent="0.3">
      <c r="A18" s="116" t="s">
        <v>162</v>
      </c>
      <c r="B18" s="116"/>
      <c r="C18" s="116"/>
      <c r="D18" s="116"/>
      <c r="E18" s="116"/>
      <c r="F18" s="116"/>
      <c r="G18" s="116"/>
      <c r="H18" s="116"/>
      <c r="I18" s="116"/>
      <c r="J18" s="116"/>
      <c r="K18" s="116"/>
      <c r="L18" s="116"/>
    </row>
    <row r="19" spans="1:12" ht="14.7" customHeight="1" x14ac:dyDescent="0.3">
      <c r="A19" s="117"/>
      <c r="B19" s="117"/>
      <c r="C19" s="117"/>
      <c r="D19" s="117"/>
      <c r="E19" s="117"/>
      <c r="F19" s="117"/>
      <c r="G19" s="117"/>
      <c r="H19" s="117"/>
      <c r="I19" s="117"/>
      <c r="J19" s="117"/>
      <c r="K19" s="117"/>
      <c r="L19" s="117"/>
    </row>
    <row r="20" spans="1:12" ht="29.4" customHeight="1" x14ac:dyDescent="0.3">
      <c r="A20" s="113" t="s">
        <v>147</v>
      </c>
      <c r="B20" s="113"/>
      <c r="C20" s="113"/>
      <c r="D20" s="113"/>
      <c r="E20" s="113"/>
      <c r="F20" s="113"/>
      <c r="G20" s="113"/>
      <c r="H20" s="113"/>
      <c r="I20" s="113"/>
      <c r="J20" s="113"/>
      <c r="K20" s="113"/>
      <c r="L20" s="113"/>
    </row>
    <row r="21" spans="1:12" ht="14.7" customHeight="1" x14ac:dyDescent="0.3">
      <c r="A21" s="114"/>
      <c r="B21" s="115"/>
      <c r="C21" s="115"/>
      <c r="D21" s="115"/>
      <c r="E21" s="115"/>
      <c r="F21" s="115"/>
      <c r="G21" s="115"/>
      <c r="H21" s="115"/>
      <c r="I21" s="115"/>
      <c r="J21" s="115"/>
      <c r="K21" s="115"/>
      <c r="L21" s="115"/>
    </row>
    <row r="22" spans="1:12" ht="110.4" x14ac:dyDescent="0.3">
      <c r="A22" s="111" t="s">
        <v>190</v>
      </c>
      <c r="B22" s="111"/>
      <c r="C22" s="112"/>
      <c r="D22" s="110" t="s">
        <v>163</v>
      </c>
      <c r="E22" s="111"/>
      <c r="F22" s="41" t="s">
        <v>10</v>
      </c>
      <c r="G22" s="52" t="s">
        <v>11</v>
      </c>
      <c r="H22" s="16" t="s">
        <v>81</v>
      </c>
      <c r="I22" s="16" t="s">
        <v>15</v>
      </c>
      <c r="J22" s="16" t="s">
        <v>183</v>
      </c>
      <c r="K22" s="16" t="s">
        <v>14</v>
      </c>
      <c r="L22" s="16" t="s">
        <v>16</v>
      </c>
    </row>
    <row r="23" spans="1:12" x14ac:dyDescent="0.3">
      <c r="C23" s="46"/>
      <c r="D23" s="46"/>
      <c r="E23" s="46"/>
      <c r="F23" s="46"/>
      <c r="G23" s="46"/>
      <c r="H23" s="46"/>
      <c r="I23" s="67">
        <f>SUM(I24:I77)</f>
        <v>1</v>
      </c>
      <c r="L23" s="67">
        <f>SUM(L24:L77)</f>
        <v>0</v>
      </c>
    </row>
    <row r="24" spans="1:12" ht="60" customHeight="1" x14ac:dyDescent="0.3">
      <c r="A24" s="107" t="s">
        <v>184</v>
      </c>
      <c r="B24" s="107" t="s">
        <v>148</v>
      </c>
      <c r="C24" s="107"/>
      <c r="D24" s="107" t="s">
        <v>153</v>
      </c>
      <c r="E24" s="107"/>
      <c r="F24" s="53" t="s">
        <v>198</v>
      </c>
      <c r="G24" s="66"/>
      <c r="H24" s="58" t="s">
        <v>54</v>
      </c>
      <c r="I24" s="108">
        <v>0.1</v>
      </c>
      <c r="J24" s="59">
        <v>0.15</v>
      </c>
      <c r="K24" s="60">
        <f>IF(G24="",0%,IF(G24="ja",100%,0%))</f>
        <v>0</v>
      </c>
      <c r="L24" s="6">
        <f>$I$24*J24*K24</f>
        <v>0</v>
      </c>
    </row>
    <row r="25" spans="1:12" ht="60" customHeight="1" x14ac:dyDescent="0.3">
      <c r="A25" s="107"/>
      <c r="B25" s="107"/>
      <c r="C25" s="107"/>
      <c r="D25" s="107" t="s">
        <v>154</v>
      </c>
      <c r="E25" s="107"/>
      <c r="F25" s="53" t="s">
        <v>199</v>
      </c>
      <c r="G25" s="66"/>
      <c r="H25" s="58" t="s">
        <v>54</v>
      </c>
      <c r="I25" s="109"/>
      <c r="J25" s="59">
        <v>0.15</v>
      </c>
      <c r="K25" s="60">
        <f t="shared" ref="K25:K77" si="0">IF(G25="",0%,IF(G25="ja",100%,0%))</f>
        <v>0</v>
      </c>
      <c r="L25" s="6">
        <f t="shared" ref="L25:L32" si="1">$I$24*J25*K25</f>
        <v>0</v>
      </c>
    </row>
    <row r="26" spans="1:12" ht="60" customHeight="1" x14ac:dyDescent="0.3">
      <c r="A26" s="107"/>
      <c r="B26" s="107"/>
      <c r="C26" s="107"/>
      <c r="D26" s="107" t="s">
        <v>155</v>
      </c>
      <c r="E26" s="107"/>
      <c r="F26" s="53" t="s">
        <v>200</v>
      </c>
      <c r="G26" s="66"/>
      <c r="H26" s="58" t="s">
        <v>54</v>
      </c>
      <c r="I26" s="109"/>
      <c r="J26" s="59">
        <v>0.1</v>
      </c>
      <c r="K26" s="60">
        <f t="shared" si="0"/>
        <v>0</v>
      </c>
      <c r="L26" s="6">
        <f t="shared" si="1"/>
        <v>0</v>
      </c>
    </row>
    <row r="27" spans="1:12" ht="60" customHeight="1" x14ac:dyDescent="0.3">
      <c r="A27" s="107"/>
      <c r="B27" s="107"/>
      <c r="C27" s="107"/>
      <c r="D27" s="107" t="s">
        <v>156</v>
      </c>
      <c r="E27" s="107"/>
      <c r="F27" s="53" t="s">
        <v>201</v>
      </c>
      <c r="G27" s="66"/>
      <c r="H27" s="58" t="s">
        <v>54</v>
      </c>
      <c r="I27" s="109"/>
      <c r="J27" s="59">
        <v>0.12</v>
      </c>
      <c r="K27" s="60">
        <f t="shared" si="0"/>
        <v>0</v>
      </c>
      <c r="L27" s="6">
        <f t="shared" si="1"/>
        <v>0</v>
      </c>
    </row>
    <row r="28" spans="1:12" ht="60" customHeight="1" x14ac:dyDescent="0.3">
      <c r="A28" s="107"/>
      <c r="B28" s="107"/>
      <c r="C28" s="107"/>
      <c r="D28" s="107" t="s">
        <v>157</v>
      </c>
      <c r="E28" s="107"/>
      <c r="F28" s="53" t="s">
        <v>202</v>
      </c>
      <c r="G28" s="66"/>
      <c r="H28" s="58" t="s">
        <v>54</v>
      </c>
      <c r="I28" s="109"/>
      <c r="J28" s="59">
        <v>0.08</v>
      </c>
      <c r="K28" s="60">
        <f t="shared" si="0"/>
        <v>0</v>
      </c>
      <c r="L28" s="6">
        <f t="shared" si="1"/>
        <v>0</v>
      </c>
    </row>
    <row r="29" spans="1:12" ht="60" customHeight="1" x14ac:dyDescent="0.3">
      <c r="A29" s="107"/>
      <c r="B29" s="107"/>
      <c r="C29" s="107"/>
      <c r="D29" s="107" t="s">
        <v>158</v>
      </c>
      <c r="E29" s="107"/>
      <c r="F29" s="53" t="s">
        <v>203</v>
      </c>
      <c r="G29" s="66"/>
      <c r="H29" s="58" t="s">
        <v>54</v>
      </c>
      <c r="I29" s="109"/>
      <c r="J29" s="59">
        <v>0.1</v>
      </c>
      <c r="K29" s="60">
        <f t="shared" si="0"/>
        <v>0</v>
      </c>
      <c r="L29" s="6">
        <f t="shared" si="1"/>
        <v>0</v>
      </c>
    </row>
    <row r="30" spans="1:12" ht="60" customHeight="1" x14ac:dyDescent="0.3">
      <c r="A30" s="107"/>
      <c r="B30" s="107"/>
      <c r="C30" s="107"/>
      <c r="D30" s="107" t="s">
        <v>159</v>
      </c>
      <c r="E30" s="107"/>
      <c r="F30" s="53" t="s">
        <v>204</v>
      </c>
      <c r="G30" s="66"/>
      <c r="H30" s="58" t="s">
        <v>54</v>
      </c>
      <c r="I30" s="109"/>
      <c r="J30" s="59">
        <v>0.1</v>
      </c>
      <c r="K30" s="60">
        <f t="shared" si="0"/>
        <v>0</v>
      </c>
      <c r="L30" s="6">
        <f t="shared" si="1"/>
        <v>0</v>
      </c>
    </row>
    <row r="31" spans="1:12" ht="60" customHeight="1" x14ac:dyDescent="0.3">
      <c r="A31" s="107"/>
      <c r="B31" s="107"/>
      <c r="C31" s="107"/>
      <c r="D31" s="107" t="s">
        <v>160</v>
      </c>
      <c r="E31" s="107"/>
      <c r="F31" s="53" t="s">
        <v>205</v>
      </c>
      <c r="G31" s="66"/>
      <c r="H31" s="58" t="s">
        <v>54</v>
      </c>
      <c r="I31" s="109"/>
      <c r="J31" s="59">
        <v>0.1</v>
      </c>
      <c r="K31" s="60">
        <f t="shared" si="0"/>
        <v>0</v>
      </c>
      <c r="L31" s="6">
        <f t="shared" si="1"/>
        <v>0</v>
      </c>
    </row>
    <row r="32" spans="1:12" ht="60" customHeight="1" x14ac:dyDescent="0.3">
      <c r="A32" s="107"/>
      <c r="B32" s="107"/>
      <c r="C32" s="107"/>
      <c r="D32" s="107" t="s">
        <v>161</v>
      </c>
      <c r="E32" s="107"/>
      <c r="F32" s="53" t="s">
        <v>252</v>
      </c>
      <c r="G32" s="66"/>
      <c r="H32" s="58" t="s">
        <v>54</v>
      </c>
      <c r="I32" s="109"/>
      <c r="J32" s="59">
        <v>0.1</v>
      </c>
      <c r="K32" s="60">
        <f t="shared" si="0"/>
        <v>0</v>
      </c>
      <c r="L32" s="6">
        <f t="shared" si="1"/>
        <v>0</v>
      </c>
    </row>
    <row r="33" spans="1:12" ht="60" customHeight="1" x14ac:dyDescent="0.3">
      <c r="A33" s="107" t="s">
        <v>185</v>
      </c>
      <c r="B33" s="107" t="s">
        <v>149</v>
      </c>
      <c r="C33" s="107"/>
      <c r="D33" s="107" t="s">
        <v>153</v>
      </c>
      <c r="E33" s="107"/>
      <c r="F33" s="53" t="s">
        <v>207</v>
      </c>
      <c r="G33" s="66"/>
      <c r="H33" s="58" t="s">
        <v>54</v>
      </c>
      <c r="I33" s="108">
        <v>0.2</v>
      </c>
      <c r="J33" s="59">
        <v>0.15</v>
      </c>
      <c r="K33" s="60">
        <f t="shared" si="0"/>
        <v>0</v>
      </c>
      <c r="L33" s="6">
        <f>$I$33*J33*K33</f>
        <v>0</v>
      </c>
    </row>
    <row r="34" spans="1:12" ht="60" customHeight="1" x14ac:dyDescent="0.3">
      <c r="A34" s="107"/>
      <c r="B34" s="107"/>
      <c r="C34" s="107"/>
      <c r="D34" s="107" t="s">
        <v>154</v>
      </c>
      <c r="E34" s="107"/>
      <c r="F34" s="53" t="s">
        <v>208</v>
      </c>
      <c r="G34" s="66"/>
      <c r="H34" s="58" t="s">
        <v>54</v>
      </c>
      <c r="I34" s="109"/>
      <c r="J34" s="59">
        <v>0.15</v>
      </c>
      <c r="K34" s="60">
        <f t="shared" si="0"/>
        <v>0</v>
      </c>
      <c r="L34" s="6">
        <f t="shared" ref="L34:L41" si="2">$I$33*J34*K34</f>
        <v>0</v>
      </c>
    </row>
    <row r="35" spans="1:12" ht="60" customHeight="1" x14ac:dyDescent="0.3">
      <c r="A35" s="107"/>
      <c r="B35" s="107"/>
      <c r="C35" s="107"/>
      <c r="D35" s="107" t="s">
        <v>155</v>
      </c>
      <c r="E35" s="107"/>
      <c r="F35" s="53" t="s">
        <v>209</v>
      </c>
      <c r="G35" s="66"/>
      <c r="H35" s="58" t="s">
        <v>54</v>
      </c>
      <c r="I35" s="109"/>
      <c r="J35" s="59">
        <v>0.1</v>
      </c>
      <c r="K35" s="60">
        <f t="shared" si="0"/>
        <v>0</v>
      </c>
      <c r="L35" s="6">
        <f t="shared" si="2"/>
        <v>0</v>
      </c>
    </row>
    <row r="36" spans="1:12" ht="60" customHeight="1" x14ac:dyDescent="0.3">
      <c r="A36" s="107"/>
      <c r="B36" s="107"/>
      <c r="C36" s="107"/>
      <c r="D36" s="107" t="s">
        <v>156</v>
      </c>
      <c r="E36" s="107"/>
      <c r="F36" s="53" t="s">
        <v>210</v>
      </c>
      <c r="G36" s="66"/>
      <c r="H36" s="58" t="s">
        <v>54</v>
      </c>
      <c r="I36" s="109"/>
      <c r="J36" s="59">
        <v>0.12</v>
      </c>
      <c r="K36" s="60">
        <f t="shared" si="0"/>
        <v>0</v>
      </c>
      <c r="L36" s="6">
        <f t="shared" si="2"/>
        <v>0</v>
      </c>
    </row>
    <row r="37" spans="1:12" ht="60" customHeight="1" x14ac:dyDescent="0.3">
      <c r="A37" s="107"/>
      <c r="B37" s="107"/>
      <c r="C37" s="107"/>
      <c r="D37" s="107" t="s">
        <v>157</v>
      </c>
      <c r="E37" s="107"/>
      <c r="F37" s="53" t="s">
        <v>211</v>
      </c>
      <c r="G37" s="66"/>
      <c r="H37" s="58" t="s">
        <v>54</v>
      </c>
      <c r="I37" s="109"/>
      <c r="J37" s="59">
        <v>0.08</v>
      </c>
      <c r="K37" s="60">
        <f t="shared" si="0"/>
        <v>0</v>
      </c>
      <c r="L37" s="6">
        <f t="shared" si="2"/>
        <v>0</v>
      </c>
    </row>
    <row r="38" spans="1:12" ht="60" customHeight="1" x14ac:dyDescent="0.3">
      <c r="A38" s="107"/>
      <c r="B38" s="107"/>
      <c r="C38" s="107"/>
      <c r="D38" s="107" t="s">
        <v>158</v>
      </c>
      <c r="E38" s="107"/>
      <c r="F38" s="53" t="s">
        <v>212</v>
      </c>
      <c r="G38" s="66"/>
      <c r="H38" s="58" t="s">
        <v>54</v>
      </c>
      <c r="I38" s="109"/>
      <c r="J38" s="59">
        <v>0.1</v>
      </c>
      <c r="K38" s="60">
        <f t="shared" si="0"/>
        <v>0</v>
      </c>
      <c r="L38" s="6">
        <f t="shared" si="2"/>
        <v>0</v>
      </c>
    </row>
    <row r="39" spans="1:12" ht="60" customHeight="1" x14ac:dyDescent="0.3">
      <c r="A39" s="107"/>
      <c r="B39" s="107"/>
      <c r="C39" s="107"/>
      <c r="D39" s="107" t="s">
        <v>159</v>
      </c>
      <c r="E39" s="107"/>
      <c r="F39" s="53" t="s">
        <v>213</v>
      </c>
      <c r="G39" s="66"/>
      <c r="H39" s="58" t="s">
        <v>54</v>
      </c>
      <c r="I39" s="109"/>
      <c r="J39" s="59">
        <v>0.1</v>
      </c>
      <c r="K39" s="60">
        <f t="shared" si="0"/>
        <v>0</v>
      </c>
      <c r="L39" s="6">
        <f t="shared" si="2"/>
        <v>0</v>
      </c>
    </row>
    <row r="40" spans="1:12" ht="60" customHeight="1" x14ac:dyDescent="0.3">
      <c r="A40" s="107"/>
      <c r="B40" s="107"/>
      <c r="C40" s="107"/>
      <c r="D40" s="107" t="s">
        <v>160</v>
      </c>
      <c r="E40" s="107"/>
      <c r="F40" s="53" t="s">
        <v>214</v>
      </c>
      <c r="G40" s="66"/>
      <c r="H40" s="58" t="s">
        <v>54</v>
      </c>
      <c r="I40" s="109"/>
      <c r="J40" s="59">
        <v>0.1</v>
      </c>
      <c r="K40" s="60">
        <f t="shared" si="0"/>
        <v>0</v>
      </c>
      <c r="L40" s="6">
        <f t="shared" si="2"/>
        <v>0</v>
      </c>
    </row>
    <row r="41" spans="1:12" ht="60" customHeight="1" x14ac:dyDescent="0.3">
      <c r="A41" s="107"/>
      <c r="B41" s="107"/>
      <c r="C41" s="107"/>
      <c r="D41" s="107" t="s">
        <v>161</v>
      </c>
      <c r="E41" s="107"/>
      <c r="F41" s="53" t="s">
        <v>253</v>
      </c>
      <c r="G41" s="66"/>
      <c r="H41" s="58" t="s">
        <v>54</v>
      </c>
      <c r="I41" s="109"/>
      <c r="J41" s="59">
        <v>0.1</v>
      </c>
      <c r="K41" s="60">
        <f t="shared" si="0"/>
        <v>0</v>
      </c>
      <c r="L41" s="6">
        <f t="shared" si="2"/>
        <v>0</v>
      </c>
    </row>
    <row r="42" spans="1:12" ht="60" customHeight="1" x14ac:dyDescent="0.3">
      <c r="A42" s="107" t="s">
        <v>186</v>
      </c>
      <c r="B42" s="107" t="s">
        <v>151</v>
      </c>
      <c r="C42" s="107"/>
      <c r="D42" s="107" t="s">
        <v>153</v>
      </c>
      <c r="E42" s="107"/>
      <c r="F42" s="53" t="s">
        <v>216</v>
      </c>
      <c r="G42" s="66"/>
      <c r="H42" s="58" t="s">
        <v>54</v>
      </c>
      <c r="I42" s="108">
        <v>0.2</v>
      </c>
      <c r="J42" s="59">
        <v>0.15</v>
      </c>
      <c r="K42" s="60">
        <f t="shared" si="0"/>
        <v>0</v>
      </c>
      <c r="L42" s="6">
        <f>$I$42*J42*K42</f>
        <v>0</v>
      </c>
    </row>
    <row r="43" spans="1:12" ht="60" customHeight="1" x14ac:dyDescent="0.3">
      <c r="A43" s="107"/>
      <c r="B43" s="107"/>
      <c r="C43" s="107"/>
      <c r="D43" s="107" t="s">
        <v>154</v>
      </c>
      <c r="E43" s="107"/>
      <c r="F43" s="53" t="s">
        <v>217</v>
      </c>
      <c r="G43" s="66"/>
      <c r="H43" s="58" t="s">
        <v>54</v>
      </c>
      <c r="I43" s="109"/>
      <c r="J43" s="59">
        <v>0.15</v>
      </c>
      <c r="K43" s="60">
        <f t="shared" si="0"/>
        <v>0</v>
      </c>
      <c r="L43" s="6">
        <f t="shared" ref="L43:L50" si="3">$I$42*J43*K43</f>
        <v>0</v>
      </c>
    </row>
    <row r="44" spans="1:12" ht="60" customHeight="1" x14ac:dyDescent="0.3">
      <c r="A44" s="107"/>
      <c r="B44" s="107"/>
      <c r="C44" s="107"/>
      <c r="D44" s="107" t="s">
        <v>155</v>
      </c>
      <c r="E44" s="107"/>
      <c r="F44" s="53" t="s">
        <v>218</v>
      </c>
      <c r="G44" s="66"/>
      <c r="H44" s="58" t="s">
        <v>54</v>
      </c>
      <c r="I44" s="109"/>
      <c r="J44" s="59">
        <v>0.1</v>
      </c>
      <c r="K44" s="60">
        <f t="shared" si="0"/>
        <v>0</v>
      </c>
      <c r="L44" s="6">
        <f t="shared" si="3"/>
        <v>0</v>
      </c>
    </row>
    <row r="45" spans="1:12" ht="60" customHeight="1" x14ac:dyDescent="0.3">
      <c r="A45" s="107"/>
      <c r="B45" s="107"/>
      <c r="C45" s="107"/>
      <c r="D45" s="107" t="s">
        <v>156</v>
      </c>
      <c r="E45" s="107"/>
      <c r="F45" s="53" t="s">
        <v>219</v>
      </c>
      <c r="G45" s="66"/>
      <c r="H45" s="58" t="s">
        <v>54</v>
      </c>
      <c r="I45" s="109"/>
      <c r="J45" s="59">
        <v>0.12</v>
      </c>
      <c r="K45" s="60">
        <f t="shared" si="0"/>
        <v>0</v>
      </c>
      <c r="L45" s="6">
        <f t="shared" si="3"/>
        <v>0</v>
      </c>
    </row>
    <row r="46" spans="1:12" ht="60" customHeight="1" x14ac:dyDescent="0.3">
      <c r="A46" s="107"/>
      <c r="B46" s="107"/>
      <c r="C46" s="107"/>
      <c r="D46" s="107" t="s">
        <v>157</v>
      </c>
      <c r="E46" s="107"/>
      <c r="F46" s="53" t="s">
        <v>220</v>
      </c>
      <c r="G46" s="66"/>
      <c r="H46" s="58" t="s">
        <v>54</v>
      </c>
      <c r="I46" s="109"/>
      <c r="J46" s="59">
        <v>0.08</v>
      </c>
      <c r="K46" s="60">
        <f t="shared" si="0"/>
        <v>0</v>
      </c>
      <c r="L46" s="6">
        <f t="shared" si="3"/>
        <v>0</v>
      </c>
    </row>
    <row r="47" spans="1:12" ht="60" customHeight="1" x14ac:dyDescent="0.3">
      <c r="A47" s="107"/>
      <c r="B47" s="107"/>
      <c r="C47" s="107"/>
      <c r="D47" s="107" t="s">
        <v>158</v>
      </c>
      <c r="E47" s="107"/>
      <c r="F47" s="53" t="s">
        <v>221</v>
      </c>
      <c r="G47" s="66"/>
      <c r="H47" s="58" t="s">
        <v>54</v>
      </c>
      <c r="I47" s="109"/>
      <c r="J47" s="59">
        <v>0.1</v>
      </c>
      <c r="K47" s="60">
        <f t="shared" si="0"/>
        <v>0</v>
      </c>
      <c r="L47" s="6">
        <f t="shared" si="3"/>
        <v>0</v>
      </c>
    </row>
    <row r="48" spans="1:12" ht="60" customHeight="1" x14ac:dyDescent="0.3">
      <c r="A48" s="107"/>
      <c r="B48" s="107"/>
      <c r="C48" s="107"/>
      <c r="D48" s="107" t="s">
        <v>159</v>
      </c>
      <c r="E48" s="107"/>
      <c r="F48" s="53" t="s">
        <v>222</v>
      </c>
      <c r="G48" s="66"/>
      <c r="H48" s="58" t="s">
        <v>54</v>
      </c>
      <c r="I48" s="109"/>
      <c r="J48" s="59">
        <v>0.1</v>
      </c>
      <c r="K48" s="60">
        <f t="shared" si="0"/>
        <v>0</v>
      </c>
      <c r="L48" s="6">
        <f t="shared" si="3"/>
        <v>0</v>
      </c>
    </row>
    <row r="49" spans="1:12" ht="60" customHeight="1" x14ac:dyDescent="0.3">
      <c r="A49" s="107"/>
      <c r="B49" s="107"/>
      <c r="C49" s="107"/>
      <c r="D49" s="107" t="s">
        <v>160</v>
      </c>
      <c r="E49" s="107"/>
      <c r="F49" s="53" t="s">
        <v>223</v>
      </c>
      <c r="G49" s="66"/>
      <c r="H49" s="58" t="s">
        <v>54</v>
      </c>
      <c r="I49" s="109"/>
      <c r="J49" s="59">
        <v>0.1</v>
      </c>
      <c r="K49" s="60">
        <f t="shared" si="0"/>
        <v>0</v>
      </c>
      <c r="L49" s="6">
        <f t="shared" si="3"/>
        <v>0</v>
      </c>
    </row>
    <row r="50" spans="1:12" ht="60" customHeight="1" x14ac:dyDescent="0.3">
      <c r="A50" s="107"/>
      <c r="B50" s="107"/>
      <c r="C50" s="107"/>
      <c r="D50" s="107" t="s">
        <v>161</v>
      </c>
      <c r="E50" s="107"/>
      <c r="F50" s="53" t="s">
        <v>254</v>
      </c>
      <c r="G50" s="66"/>
      <c r="H50" s="58" t="s">
        <v>54</v>
      </c>
      <c r="I50" s="109"/>
      <c r="J50" s="59">
        <v>0.1</v>
      </c>
      <c r="K50" s="60">
        <f t="shared" si="0"/>
        <v>0</v>
      </c>
      <c r="L50" s="6">
        <f t="shared" si="3"/>
        <v>0</v>
      </c>
    </row>
    <row r="51" spans="1:12" ht="60" customHeight="1" x14ac:dyDescent="0.3">
      <c r="A51" s="107" t="s">
        <v>187</v>
      </c>
      <c r="B51" s="107" t="s">
        <v>164</v>
      </c>
      <c r="C51" s="107"/>
      <c r="D51" s="107" t="s">
        <v>153</v>
      </c>
      <c r="E51" s="107"/>
      <c r="F51" s="53" t="s">
        <v>225</v>
      </c>
      <c r="G51" s="66"/>
      <c r="H51" s="58" t="s">
        <v>54</v>
      </c>
      <c r="I51" s="108">
        <v>0.3</v>
      </c>
      <c r="J51" s="59">
        <v>0.15</v>
      </c>
      <c r="K51" s="60">
        <f t="shared" si="0"/>
        <v>0</v>
      </c>
      <c r="L51" s="6">
        <f>$I$51*J51*K51</f>
        <v>0</v>
      </c>
    </row>
    <row r="52" spans="1:12" ht="60" customHeight="1" x14ac:dyDescent="0.3">
      <c r="A52" s="107"/>
      <c r="B52" s="107"/>
      <c r="C52" s="107"/>
      <c r="D52" s="107" t="s">
        <v>154</v>
      </c>
      <c r="E52" s="107"/>
      <c r="F52" s="53" t="s">
        <v>226</v>
      </c>
      <c r="G52" s="66"/>
      <c r="H52" s="58" t="s">
        <v>54</v>
      </c>
      <c r="I52" s="109"/>
      <c r="J52" s="59">
        <v>0.15</v>
      </c>
      <c r="K52" s="60">
        <f t="shared" si="0"/>
        <v>0</v>
      </c>
      <c r="L52" s="6">
        <f t="shared" ref="L52:L59" si="4">$I$51*J52*K52</f>
        <v>0</v>
      </c>
    </row>
    <row r="53" spans="1:12" ht="60" customHeight="1" x14ac:dyDescent="0.3">
      <c r="A53" s="107"/>
      <c r="B53" s="107"/>
      <c r="C53" s="107"/>
      <c r="D53" s="107" t="s">
        <v>155</v>
      </c>
      <c r="E53" s="107"/>
      <c r="F53" s="53" t="s">
        <v>227</v>
      </c>
      <c r="G53" s="66"/>
      <c r="H53" s="58" t="s">
        <v>54</v>
      </c>
      <c r="I53" s="109"/>
      <c r="J53" s="59">
        <v>0.1</v>
      </c>
      <c r="K53" s="60">
        <f t="shared" si="0"/>
        <v>0</v>
      </c>
      <c r="L53" s="6">
        <f t="shared" si="4"/>
        <v>0</v>
      </c>
    </row>
    <row r="54" spans="1:12" ht="60" customHeight="1" x14ac:dyDescent="0.3">
      <c r="A54" s="107"/>
      <c r="B54" s="107"/>
      <c r="C54" s="107"/>
      <c r="D54" s="107" t="s">
        <v>156</v>
      </c>
      <c r="E54" s="107"/>
      <c r="F54" s="53" t="s">
        <v>228</v>
      </c>
      <c r="G54" s="66"/>
      <c r="H54" s="58" t="s">
        <v>54</v>
      </c>
      <c r="I54" s="109"/>
      <c r="J54" s="59">
        <v>0.12</v>
      </c>
      <c r="K54" s="60">
        <f t="shared" si="0"/>
        <v>0</v>
      </c>
      <c r="L54" s="6">
        <f t="shared" si="4"/>
        <v>0</v>
      </c>
    </row>
    <row r="55" spans="1:12" ht="60" customHeight="1" x14ac:dyDescent="0.3">
      <c r="A55" s="107"/>
      <c r="B55" s="107"/>
      <c r="C55" s="107"/>
      <c r="D55" s="107" t="s">
        <v>157</v>
      </c>
      <c r="E55" s="107"/>
      <c r="F55" s="53" t="s">
        <v>229</v>
      </c>
      <c r="G55" s="66"/>
      <c r="H55" s="58" t="s">
        <v>54</v>
      </c>
      <c r="I55" s="109"/>
      <c r="J55" s="59">
        <v>0.08</v>
      </c>
      <c r="K55" s="60">
        <f t="shared" si="0"/>
        <v>0</v>
      </c>
      <c r="L55" s="6">
        <f t="shared" si="4"/>
        <v>0</v>
      </c>
    </row>
    <row r="56" spans="1:12" ht="60" customHeight="1" x14ac:dyDescent="0.3">
      <c r="A56" s="107"/>
      <c r="B56" s="107"/>
      <c r="C56" s="107"/>
      <c r="D56" s="107" t="s">
        <v>158</v>
      </c>
      <c r="E56" s="107"/>
      <c r="F56" s="53" t="s">
        <v>230</v>
      </c>
      <c r="G56" s="66"/>
      <c r="H56" s="58" t="s">
        <v>54</v>
      </c>
      <c r="I56" s="109"/>
      <c r="J56" s="59">
        <v>0.1</v>
      </c>
      <c r="K56" s="60">
        <f t="shared" si="0"/>
        <v>0</v>
      </c>
      <c r="L56" s="6">
        <f t="shared" si="4"/>
        <v>0</v>
      </c>
    </row>
    <row r="57" spans="1:12" ht="60" customHeight="1" x14ac:dyDescent="0.3">
      <c r="A57" s="107"/>
      <c r="B57" s="107"/>
      <c r="C57" s="107"/>
      <c r="D57" s="107" t="s">
        <v>159</v>
      </c>
      <c r="E57" s="107"/>
      <c r="F57" s="53" t="s">
        <v>231</v>
      </c>
      <c r="G57" s="66"/>
      <c r="H57" s="58" t="s">
        <v>54</v>
      </c>
      <c r="I57" s="109"/>
      <c r="J57" s="59">
        <v>0.1</v>
      </c>
      <c r="K57" s="60">
        <f t="shared" si="0"/>
        <v>0</v>
      </c>
      <c r="L57" s="6">
        <f t="shared" si="4"/>
        <v>0</v>
      </c>
    </row>
    <row r="58" spans="1:12" ht="60" customHeight="1" x14ac:dyDescent="0.3">
      <c r="A58" s="107"/>
      <c r="B58" s="107"/>
      <c r="C58" s="107"/>
      <c r="D58" s="107" t="s">
        <v>160</v>
      </c>
      <c r="E58" s="107"/>
      <c r="F58" s="53" t="s">
        <v>232</v>
      </c>
      <c r="G58" s="66"/>
      <c r="H58" s="58" t="s">
        <v>54</v>
      </c>
      <c r="I58" s="109"/>
      <c r="J58" s="59">
        <v>0.1</v>
      </c>
      <c r="K58" s="60">
        <f t="shared" si="0"/>
        <v>0</v>
      </c>
      <c r="L58" s="6">
        <f t="shared" si="4"/>
        <v>0</v>
      </c>
    </row>
    <row r="59" spans="1:12" ht="60" customHeight="1" x14ac:dyDescent="0.3">
      <c r="A59" s="107"/>
      <c r="B59" s="107"/>
      <c r="C59" s="107"/>
      <c r="D59" s="107" t="s">
        <v>161</v>
      </c>
      <c r="E59" s="107"/>
      <c r="F59" s="53" t="s">
        <v>255</v>
      </c>
      <c r="G59" s="66"/>
      <c r="H59" s="58" t="s">
        <v>54</v>
      </c>
      <c r="I59" s="109"/>
      <c r="J59" s="59">
        <v>0.1</v>
      </c>
      <c r="K59" s="60">
        <f t="shared" si="0"/>
        <v>0</v>
      </c>
      <c r="L59" s="6">
        <f t="shared" si="4"/>
        <v>0</v>
      </c>
    </row>
    <row r="60" spans="1:12" ht="60" customHeight="1" x14ac:dyDescent="0.3">
      <c r="A60" s="107" t="s">
        <v>188</v>
      </c>
      <c r="B60" s="107" t="s">
        <v>150</v>
      </c>
      <c r="C60" s="107"/>
      <c r="D60" s="107" t="s">
        <v>153</v>
      </c>
      <c r="E60" s="107"/>
      <c r="F60" s="53" t="s">
        <v>234</v>
      </c>
      <c r="G60" s="66"/>
      <c r="H60" s="58" t="s">
        <v>54</v>
      </c>
      <c r="I60" s="108">
        <v>0.1</v>
      </c>
      <c r="J60" s="59">
        <v>0.15</v>
      </c>
      <c r="K60" s="60">
        <f t="shared" si="0"/>
        <v>0</v>
      </c>
      <c r="L60" s="6">
        <f>$I$60*J60*K60</f>
        <v>0</v>
      </c>
    </row>
    <row r="61" spans="1:12" ht="60" customHeight="1" x14ac:dyDescent="0.3">
      <c r="A61" s="107"/>
      <c r="B61" s="107"/>
      <c r="C61" s="107"/>
      <c r="D61" s="107" t="s">
        <v>154</v>
      </c>
      <c r="E61" s="107"/>
      <c r="F61" s="53" t="s">
        <v>235</v>
      </c>
      <c r="G61" s="66"/>
      <c r="H61" s="58" t="s">
        <v>54</v>
      </c>
      <c r="I61" s="109"/>
      <c r="J61" s="59">
        <v>0.15</v>
      </c>
      <c r="K61" s="60">
        <f t="shared" si="0"/>
        <v>0</v>
      </c>
      <c r="L61" s="6">
        <f t="shared" ref="L61:L68" si="5">$I$60*J61*K61</f>
        <v>0</v>
      </c>
    </row>
    <row r="62" spans="1:12" ht="60" customHeight="1" x14ac:dyDescent="0.3">
      <c r="A62" s="107"/>
      <c r="B62" s="107"/>
      <c r="C62" s="107"/>
      <c r="D62" s="107" t="s">
        <v>155</v>
      </c>
      <c r="E62" s="107"/>
      <c r="F62" s="53" t="s">
        <v>236</v>
      </c>
      <c r="G62" s="66"/>
      <c r="H62" s="58" t="s">
        <v>54</v>
      </c>
      <c r="I62" s="109"/>
      <c r="J62" s="59">
        <v>0.1</v>
      </c>
      <c r="K62" s="60">
        <f t="shared" si="0"/>
        <v>0</v>
      </c>
      <c r="L62" s="6">
        <f t="shared" si="5"/>
        <v>0</v>
      </c>
    </row>
    <row r="63" spans="1:12" ht="60" customHeight="1" x14ac:dyDescent="0.3">
      <c r="A63" s="107"/>
      <c r="B63" s="107"/>
      <c r="C63" s="107"/>
      <c r="D63" s="107" t="s">
        <v>156</v>
      </c>
      <c r="E63" s="107"/>
      <c r="F63" s="53" t="s">
        <v>237</v>
      </c>
      <c r="G63" s="66"/>
      <c r="H63" s="58" t="s">
        <v>54</v>
      </c>
      <c r="I63" s="109"/>
      <c r="J63" s="59">
        <v>0.12</v>
      </c>
      <c r="K63" s="60">
        <f t="shared" si="0"/>
        <v>0</v>
      </c>
      <c r="L63" s="6">
        <f t="shared" si="5"/>
        <v>0</v>
      </c>
    </row>
    <row r="64" spans="1:12" ht="60" customHeight="1" x14ac:dyDescent="0.3">
      <c r="A64" s="107"/>
      <c r="B64" s="107"/>
      <c r="C64" s="107"/>
      <c r="D64" s="107" t="s">
        <v>157</v>
      </c>
      <c r="E64" s="107"/>
      <c r="F64" s="53" t="s">
        <v>238</v>
      </c>
      <c r="G64" s="66"/>
      <c r="H64" s="58" t="s">
        <v>54</v>
      </c>
      <c r="I64" s="109"/>
      <c r="J64" s="59">
        <v>0.08</v>
      </c>
      <c r="K64" s="60">
        <f t="shared" si="0"/>
        <v>0</v>
      </c>
      <c r="L64" s="6">
        <f t="shared" si="5"/>
        <v>0</v>
      </c>
    </row>
    <row r="65" spans="1:12" ht="60" customHeight="1" x14ac:dyDescent="0.3">
      <c r="A65" s="107"/>
      <c r="B65" s="107"/>
      <c r="C65" s="107"/>
      <c r="D65" s="107" t="s">
        <v>158</v>
      </c>
      <c r="E65" s="107"/>
      <c r="F65" s="53" t="s">
        <v>239</v>
      </c>
      <c r="G65" s="66"/>
      <c r="H65" s="58" t="s">
        <v>54</v>
      </c>
      <c r="I65" s="109"/>
      <c r="J65" s="59">
        <v>0.1</v>
      </c>
      <c r="K65" s="60">
        <f t="shared" si="0"/>
        <v>0</v>
      </c>
      <c r="L65" s="6">
        <f t="shared" si="5"/>
        <v>0</v>
      </c>
    </row>
    <row r="66" spans="1:12" ht="60" customHeight="1" x14ac:dyDescent="0.3">
      <c r="A66" s="107"/>
      <c r="B66" s="107"/>
      <c r="C66" s="107"/>
      <c r="D66" s="107" t="s">
        <v>159</v>
      </c>
      <c r="E66" s="107"/>
      <c r="F66" s="53" t="s">
        <v>240</v>
      </c>
      <c r="G66" s="66"/>
      <c r="H66" s="58" t="s">
        <v>54</v>
      </c>
      <c r="I66" s="109"/>
      <c r="J66" s="59">
        <v>0.1</v>
      </c>
      <c r="K66" s="60">
        <f t="shared" si="0"/>
        <v>0</v>
      </c>
      <c r="L66" s="6">
        <f t="shared" si="5"/>
        <v>0</v>
      </c>
    </row>
    <row r="67" spans="1:12" ht="60" customHeight="1" x14ac:dyDescent="0.3">
      <c r="A67" s="107"/>
      <c r="B67" s="107"/>
      <c r="C67" s="107"/>
      <c r="D67" s="107" t="s">
        <v>160</v>
      </c>
      <c r="E67" s="107"/>
      <c r="F67" s="53" t="s">
        <v>241</v>
      </c>
      <c r="G67" s="66"/>
      <c r="H67" s="58" t="s">
        <v>54</v>
      </c>
      <c r="I67" s="109"/>
      <c r="J67" s="59">
        <v>0.1</v>
      </c>
      <c r="K67" s="60">
        <f t="shared" si="0"/>
        <v>0</v>
      </c>
      <c r="L67" s="6">
        <f t="shared" si="5"/>
        <v>0</v>
      </c>
    </row>
    <row r="68" spans="1:12" ht="60" customHeight="1" x14ac:dyDescent="0.3">
      <c r="A68" s="107"/>
      <c r="B68" s="107"/>
      <c r="C68" s="107"/>
      <c r="D68" s="107" t="s">
        <v>161</v>
      </c>
      <c r="E68" s="107"/>
      <c r="F68" s="53" t="s">
        <v>256</v>
      </c>
      <c r="G68" s="66"/>
      <c r="H68" s="58" t="s">
        <v>54</v>
      </c>
      <c r="I68" s="109"/>
      <c r="J68" s="59">
        <v>0.1</v>
      </c>
      <c r="K68" s="60">
        <f t="shared" si="0"/>
        <v>0</v>
      </c>
      <c r="L68" s="6">
        <f t="shared" si="5"/>
        <v>0</v>
      </c>
    </row>
    <row r="69" spans="1:12" ht="60" customHeight="1" x14ac:dyDescent="0.3">
      <c r="A69" s="107" t="s">
        <v>189</v>
      </c>
      <c r="B69" s="107" t="s">
        <v>152</v>
      </c>
      <c r="C69" s="107"/>
      <c r="D69" s="107" t="s">
        <v>153</v>
      </c>
      <c r="E69" s="107"/>
      <c r="F69" s="53" t="s">
        <v>243</v>
      </c>
      <c r="G69" s="66"/>
      <c r="H69" s="58" t="s">
        <v>54</v>
      </c>
      <c r="I69" s="108">
        <v>0.1</v>
      </c>
      <c r="J69" s="59">
        <v>0.15</v>
      </c>
      <c r="K69" s="60">
        <f t="shared" si="0"/>
        <v>0</v>
      </c>
      <c r="L69" s="6">
        <f>$I$69*J69*K69</f>
        <v>0</v>
      </c>
    </row>
    <row r="70" spans="1:12" ht="60" customHeight="1" x14ac:dyDescent="0.3">
      <c r="A70" s="107"/>
      <c r="B70" s="107"/>
      <c r="C70" s="107"/>
      <c r="D70" s="107" t="s">
        <v>154</v>
      </c>
      <c r="E70" s="107"/>
      <c r="F70" s="53" t="s">
        <v>244</v>
      </c>
      <c r="G70" s="66"/>
      <c r="H70" s="58" t="s">
        <v>54</v>
      </c>
      <c r="I70" s="109"/>
      <c r="J70" s="59">
        <v>0.15</v>
      </c>
      <c r="K70" s="60">
        <f t="shared" si="0"/>
        <v>0</v>
      </c>
      <c r="L70" s="6">
        <f t="shared" ref="L70:L77" si="6">$I$69*J70*K70</f>
        <v>0</v>
      </c>
    </row>
    <row r="71" spans="1:12" ht="60" customHeight="1" x14ac:dyDescent="0.3">
      <c r="A71" s="107"/>
      <c r="B71" s="107"/>
      <c r="C71" s="107"/>
      <c r="D71" s="107" t="s">
        <v>155</v>
      </c>
      <c r="E71" s="107"/>
      <c r="F71" s="53" t="s">
        <v>245</v>
      </c>
      <c r="G71" s="66"/>
      <c r="H71" s="58" t="s">
        <v>54</v>
      </c>
      <c r="I71" s="109"/>
      <c r="J71" s="59">
        <v>0.1</v>
      </c>
      <c r="K71" s="60">
        <f t="shared" si="0"/>
        <v>0</v>
      </c>
      <c r="L71" s="6">
        <f t="shared" si="6"/>
        <v>0</v>
      </c>
    </row>
    <row r="72" spans="1:12" ht="60" customHeight="1" x14ac:dyDescent="0.3">
      <c r="A72" s="107"/>
      <c r="B72" s="107"/>
      <c r="C72" s="107"/>
      <c r="D72" s="107" t="s">
        <v>156</v>
      </c>
      <c r="E72" s="107"/>
      <c r="F72" s="53" t="s">
        <v>246</v>
      </c>
      <c r="G72" s="66"/>
      <c r="H72" s="58" t="s">
        <v>54</v>
      </c>
      <c r="I72" s="109"/>
      <c r="J72" s="59">
        <v>0.12</v>
      </c>
      <c r="K72" s="60">
        <f t="shared" si="0"/>
        <v>0</v>
      </c>
      <c r="L72" s="6">
        <f t="shared" si="6"/>
        <v>0</v>
      </c>
    </row>
    <row r="73" spans="1:12" ht="60" customHeight="1" x14ac:dyDescent="0.3">
      <c r="A73" s="107"/>
      <c r="B73" s="107"/>
      <c r="C73" s="107"/>
      <c r="D73" s="107" t="s">
        <v>157</v>
      </c>
      <c r="E73" s="107"/>
      <c r="F73" s="53" t="s">
        <v>247</v>
      </c>
      <c r="G73" s="66"/>
      <c r="H73" s="58" t="s">
        <v>54</v>
      </c>
      <c r="I73" s="109"/>
      <c r="J73" s="59">
        <v>0.08</v>
      </c>
      <c r="K73" s="60">
        <f t="shared" si="0"/>
        <v>0</v>
      </c>
      <c r="L73" s="6">
        <f t="shared" si="6"/>
        <v>0</v>
      </c>
    </row>
    <row r="74" spans="1:12" ht="60" customHeight="1" x14ac:dyDescent="0.3">
      <c r="A74" s="107"/>
      <c r="B74" s="107"/>
      <c r="C74" s="107"/>
      <c r="D74" s="107" t="s">
        <v>158</v>
      </c>
      <c r="E74" s="107"/>
      <c r="F74" s="53" t="s">
        <v>248</v>
      </c>
      <c r="G74" s="66"/>
      <c r="H74" s="58" t="s">
        <v>54</v>
      </c>
      <c r="I74" s="109"/>
      <c r="J74" s="59">
        <v>0.1</v>
      </c>
      <c r="K74" s="60">
        <f t="shared" si="0"/>
        <v>0</v>
      </c>
      <c r="L74" s="6">
        <f t="shared" si="6"/>
        <v>0</v>
      </c>
    </row>
    <row r="75" spans="1:12" ht="60" customHeight="1" x14ac:dyDescent="0.3">
      <c r="A75" s="107"/>
      <c r="B75" s="107"/>
      <c r="C75" s="107"/>
      <c r="D75" s="107" t="s">
        <v>159</v>
      </c>
      <c r="E75" s="107"/>
      <c r="F75" s="53" t="s">
        <v>249</v>
      </c>
      <c r="G75" s="66"/>
      <c r="H75" s="58" t="s">
        <v>54</v>
      </c>
      <c r="I75" s="109"/>
      <c r="J75" s="59">
        <v>0.1</v>
      </c>
      <c r="K75" s="60">
        <f t="shared" si="0"/>
        <v>0</v>
      </c>
      <c r="L75" s="6">
        <f t="shared" si="6"/>
        <v>0</v>
      </c>
    </row>
    <row r="76" spans="1:12" ht="60" customHeight="1" x14ac:dyDescent="0.3">
      <c r="A76" s="107"/>
      <c r="B76" s="107"/>
      <c r="C76" s="107"/>
      <c r="D76" s="107" t="s">
        <v>160</v>
      </c>
      <c r="E76" s="107"/>
      <c r="F76" s="53" t="s">
        <v>250</v>
      </c>
      <c r="G76" s="66"/>
      <c r="H76" s="58" t="s">
        <v>54</v>
      </c>
      <c r="I76" s="109"/>
      <c r="J76" s="59">
        <v>0.1</v>
      </c>
      <c r="K76" s="60">
        <f t="shared" si="0"/>
        <v>0</v>
      </c>
      <c r="L76" s="6">
        <f t="shared" si="6"/>
        <v>0</v>
      </c>
    </row>
    <row r="77" spans="1:12" ht="60" customHeight="1" x14ac:dyDescent="0.3">
      <c r="A77" s="107"/>
      <c r="B77" s="107"/>
      <c r="C77" s="107"/>
      <c r="D77" s="107" t="s">
        <v>161</v>
      </c>
      <c r="E77" s="107"/>
      <c r="F77" s="53" t="s">
        <v>257</v>
      </c>
      <c r="G77" s="66"/>
      <c r="H77" s="58" t="s">
        <v>54</v>
      </c>
      <c r="I77" s="109"/>
      <c r="J77" s="59">
        <v>0.1</v>
      </c>
      <c r="K77" s="60">
        <f t="shared" si="0"/>
        <v>0</v>
      </c>
      <c r="L77" s="6">
        <f t="shared" si="6"/>
        <v>0</v>
      </c>
    </row>
  </sheetData>
  <mergeCells count="104">
    <mergeCell ref="A1:H2"/>
    <mergeCell ref="I1:L2"/>
    <mergeCell ref="A3:H3"/>
    <mergeCell ref="I3:L3"/>
    <mergeCell ref="A4:H4"/>
    <mergeCell ref="I4:L4"/>
    <mergeCell ref="A9:E9"/>
    <mergeCell ref="G9:L9"/>
    <mergeCell ref="A10:F10"/>
    <mergeCell ref="G10:L10"/>
    <mergeCell ref="A11:E12"/>
    <mergeCell ref="G11:L11"/>
    <mergeCell ref="G12:L12"/>
    <mergeCell ref="A5:L5"/>
    <mergeCell ref="A6:L6"/>
    <mergeCell ref="A7:F7"/>
    <mergeCell ref="G7:L7"/>
    <mergeCell ref="A8:E8"/>
    <mergeCell ref="G8:L8"/>
    <mergeCell ref="A17:L17"/>
    <mergeCell ref="A18:L18"/>
    <mergeCell ref="A19:L19"/>
    <mergeCell ref="A20:L20"/>
    <mergeCell ref="A21:L21"/>
    <mergeCell ref="A22:C22"/>
    <mergeCell ref="D22:E22"/>
    <mergeCell ref="A13:F13"/>
    <mergeCell ref="G13:L13"/>
    <mergeCell ref="A14:E16"/>
    <mergeCell ref="G14:L14"/>
    <mergeCell ref="G15:L15"/>
    <mergeCell ref="G16:L16"/>
    <mergeCell ref="I33:I41"/>
    <mergeCell ref="D34:E34"/>
    <mergeCell ref="D35:E35"/>
    <mergeCell ref="D36:E36"/>
    <mergeCell ref="D37:E37"/>
    <mergeCell ref="A24:A32"/>
    <mergeCell ref="B24:C32"/>
    <mergeCell ref="D24:E24"/>
    <mergeCell ref="I24:I32"/>
    <mergeCell ref="D25:E25"/>
    <mergeCell ref="D26:E26"/>
    <mergeCell ref="D27:E27"/>
    <mergeCell ref="D28:E28"/>
    <mergeCell ref="D29:E29"/>
    <mergeCell ref="D30:E30"/>
    <mergeCell ref="D38:E38"/>
    <mergeCell ref="D39:E39"/>
    <mergeCell ref="D40:E40"/>
    <mergeCell ref="D41:E41"/>
    <mergeCell ref="I42:I50"/>
    <mergeCell ref="D43:E43"/>
    <mergeCell ref="D44:E44"/>
    <mergeCell ref="D45:E45"/>
    <mergeCell ref="D46:E46"/>
    <mergeCell ref="D47:E47"/>
    <mergeCell ref="D48:E48"/>
    <mergeCell ref="D49:E49"/>
    <mergeCell ref="D50:E50"/>
    <mergeCell ref="A42:A50"/>
    <mergeCell ref="B42:C50"/>
    <mergeCell ref="D42:E42"/>
    <mergeCell ref="D31:E31"/>
    <mergeCell ref="D32:E32"/>
    <mergeCell ref="A33:A41"/>
    <mergeCell ref="B33:C41"/>
    <mergeCell ref="D33:E33"/>
    <mergeCell ref="D51:E51"/>
    <mergeCell ref="I69:I77"/>
    <mergeCell ref="D70:E70"/>
    <mergeCell ref="D71:E71"/>
    <mergeCell ref="D72:E72"/>
    <mergeCell ref="D73:E73"/>
    <mergeCell ref="D74:E74"/>
    <mergeCell ref="D75:E75"/>
    <mergeCell ref="D76:E76"/>
    <mergeCell ref="D66:E66"/>
    <mergeCell ref="D67:E67"/>
    <mergeCell ref="D68:E68"/>
    <mergeCell ref="D77:E77"/>
    <mergeCell ref="I60:I68"/>
    <mergeCell ref="D61:E61"/>
    <mergeCell ref="D62:E62"/>
    <mergeCell ref="D63:E63"/>
    <mergeCell ref="D64:E64"/>
    <mergeCell ref="A51:A59"/>
    <mergeCell ref="B51:C59"/>
    <mergeCell ref="I51:I59"/>
    <mergeCell ref="D52:E52"/>
    <mergeCell ref="D53:E53"/>
    <mergeCell ref="D54:E54"/>
    <mergeCell ref="D55:E55"/>
    <mergeCell ref="D56:E56"/>
    <mergeCell ref="D57:E57"/>
    <mergeCell ref="D65:E65"/>
    <mergeCell ref="A69:A77"/>
    <mergeCell ref="B69:C77"/>
    <mergeCell ref="D69:E69"/>
    <mergeCell ref="D58:E58"/>
    <mergeCell ref="D59:E59"/>
    <mergeCell ref="A60:A68"/>
    <mergeCell ref="B60:C68"/>
    <mergeCell ref="D60:E60"/>
  </mergeCells>
  <dataValidations count="1">
    <dataValidation type="list" allowBlank="1" showInputMessage="1" showErrorMessage="1" sqref="G24:G77" xr:uid="{6A12743B-F6A1-49C7-9497-C1142A02F3D7}">
      <formula1>"ja,nein"</formula1>
    </dataValidation>
  </dataValidations>
  <pageMargins left="0.51181102362204722" right="0.51181102362204722" top="0.78740157480314965" bottom="0.59055118110236227" header="0.31496062992125984" footer="0.31496062992125984"/>
  <pageSetup paperSize="9" scale="59" fitToHeight="0" orientation="landscape" r:id="rId1"/>
  <headerFooter>
    <oddHeader>&amp;LONTRAS Gastransport GmbH
Vergabeverfahren 
ONTRAS-2023-0008 - SAP S/4HANA&amp;CTeilnahmewettbewerb&amp;REignungsbewertungsmatrix</oddHeader>
    <oddFooter>&amp;L&amp;F&amp;C&amp;D&amp;RSeite &amp;P von &amp;N</oddFooter>
  </headerFooter>
  <rowBreaks count="6" manualBreakCount="6">
    <brk id="17" max="16383" man="1"/>
    <brk id="32" max="16383" man="1"/>
    <brk id="41" max="16383" man="1"/>
    <brk id="50" max="16383" man="1"/>
    <brk id="59" max="16383" man="1"/>
    <brk id="68"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9CE4EA-1506-41A9-A15A-9829C1C0D37F}">
  <sheetPr>
    <tabColor theme="9" tint="0.59999389629810485"/>
    <pageSetUpPr fitToPage="1"/>
  </sheetPr>
  <dimension ref="A1:L77"/>
  <sheetViews>
    <sheetView view="pageLayout" topLeftCell="A18" zoomScale="80" zoomScaleNormal="90" zoomScaleSheetLayoutView="100" zoomScalePageLayoutView="80" workbookViewId="0">
      <selection activeCell="D26" sqref="D26:E26"/>
    </sheetView>
  </sheetViews>
  <sheetFormatPr baseColWidth="10" defaultColWidth="10" defaultRowHeight="14.4" x14ac:dyDescent="0.3"/>
  <cols>
    <col min="1" max="2" width="11.5546875" style="46" customWidth="1"/>
    <col min="3" max="3" width="14.109375" customWidth="1"/>
    <col min="4" max="4" width="13.88671875" customWidth="1"/>
    <col min="5" max="5" width="15.6640625" customWidth="1"/>
    <col min="6" max="6" width="55.6640625" customWidth="1"/>
    <col min="7" max="7" width="28.88671875" customWidth="1"/>
    <col min="8" max="8" width="15.6640625" customWidth="1"/>
    <col min="9" max="11" width="15.6640625" style="47" customWidth="1"/>
    <col min="12" max="12" width="20.77734375" style="47" customWidth="1"/>
  </cols>
  <sheetData>
    <row r="1" spans="1:12" ht="20.100000000000001" customHeight="1" x14ac:dyDescent="0.3">
      <c r="A1" s="125" t="s">
        <v>6</v>
      </c>
      <c r="B1" s="126"/>
      <c r="C1" s="126"/>
      <c r="D1" s="126"/>
      <c r="E1" s="126"/>
      <c r="F1" s="126"/>
      <c r="G1" s="126"/>
      <c r="H1" s="127"/>
      <c r="I1" s="121" t="str">
        <f>Deckblatt!B13</f>
        <v>&lt;Name des Bewerbers bzw.  Federführers der Bewerbergemeinschaft&gt;</v>
      </c>
      <c r="J1" s="121"/>
      <c r="K1" s="121"/>
      <c r="L1" s="121"/>
    </row>
    <row r="2" spans="1:12" ht="20.100000000000001" customHeight="1" x14ac:dyDescent="0.3">
      <c r="A2" s="128"/>
      <c r="B2" s="129"/>
      <c r="C2" s="129"/>
      <c r="D2" s="129"/>
      <c r="E2" s="129"/>
      <c r="F2" s="129"/>
      <c r="G2" s="129"/>
      <c r="H2" s="130"/>
      <c r="I2" s="121"/>
      <c r="J2" s="121"/>
      <c r="K2" s="121"/>
      <c r="L2" s="121"/>
    </row>
    <row r="3" spans="1:12" ht="39.9" customHeight="1" x14ac:dyDescent="0.3">
      <c r="A3" s="125" t="s">
        <v>64</v>
      </c>
      <c r="B3" s="126"/>
      <c r="C3" s="126"/>
      <c r="D3" s="126"/>
      <c r="E3" s="126"/>
      <c r="F3" s="126"/>
      <c r="G3" s="126"/>
      <c r="H3" s="127"/>
      <c r="I3" s="122"/>
      <c r="J3" s="122"/>
      <c r="K3" s="122"/>
      <c r="L3" s="122"/>
    </row>
    <row r="4" spans="1:12" ht="39.9" customHeight="1" x14ac:dyDescent="0.3">
      <c r="A4" s="125" t="s">
        <v>65</v>
      </c>
      <c r="B4" s="126"/>
      <c r="C4" s="126"/>
      <c r="D4" s="126"/>
      <c r="E4" s="126"/>
      <c r="F4" s="126"/>
      <c r="G4" s="126"/>
      <c r="H4" s="127"/>
      <c r="I4" s="122"/>
      <c r="J4" s="122"/>
      <c r="K4" s="122"/>
      <c r="L4" s="122"/>
    </row>
    <row r="5" spans="1:12" ht="5.85" customHeight="1" x14ac:dyDescent="0.3">
      <c r="A5" s="124"/>
      <c r="B5" s="117"/>
      <c r="C5" s="117"/>
      <c r="D5" s="117"/>
      <c r="E5" s="117"/>
      <c r="F5" s="117"/>
      <c r="G5" s="117"/>
      <c r="H5" s="117"/>
      <c r="I5" s="117"/>
      <c r="J5" s="117"/>
      <c r="K5" s="117"/>
      <c r="L5" s="117"/>
    </row>
    <row r="6" spans="1:12" ht="75" customHeight="1" x14ac:dyDescent="0.3">
      <c r="A6" s="123" t="s">
        <v>66</v>
      </c>
      <c r="B6" s="123"/>
      <c r="C6" s="123"/>
      <c r="D6" s="123"/>
      <c r="E6" s="123"/>
      <c r="F6" s="123"/>
      <c r="G6" s="123"/>
      <c r="H6" s="123"/>
      <c r="I6" s="123"/>
      <c r="J6" s="123"/>
      <c r="K6" s="123"/>
      <c r="L6" s="123"/>
    </row>
    <row r="7" spans="1:12" ht="17.100000000000001" customHeight="1" x14ac:dyDescent="0.3">
      <c r="A7" s="92" t="s">
        <v>67</v>
      </c>
      <c r="B7" s="93"/>
      <c r="C7" s="93"/>
      <c r="D7" s="93"/>
      <c r="E7" s="93"/>
      <c r="F7" s="94"/>
      <c r="G7" s="95" t="s">
        <v>68</v>
      </c>
      <c r="H7" s="96"/>
      <c r="I7" s="96"/>
      <c r="J7" s="96"/>
      <c r="K7" s="96"/>
      <c r="L7" s="97"/>
    </row>
    <row r="8" spans="1:12" ht="34.200000000000003" customHeight="1" x14ac:dyDescent="0.3">
      <c r="A8" s="131" t="s">
        <v>69</v>
      </c>
      <c r="B8" s="132"/>
      <c r="C8" s="132"/>
      <c r="D8" s="132"/>
      <c r="E8" s="133"/>
      <c r="F8" s="68" t="s">
        <v>70</v>
      </c>
      <c r="G8" s="118"/>
      <c r="H8" s="119"/>
      <c r="I8" s="119"/>
      <c r="J8" s="119"/>
      <c r="K8" s="119"/>
      <c r="L8" s="120"/>
    </row>
    <row r="9" spans="1:12" ht="34.200000000000003" customHeight="1" x14ac:dyDescent="0.3">
      <c r="A9" s="131" t="s">
        <v>71</v>
      </c>
      <c r="B9" s="132"/>
      <c r="C9" s="132"/>
      <c r="D9" s="132"/>
      <c r="E9" s="133"/>
      <c r="F9" s="68" t="s">
        <v>72</v>
      </c>
      <c r="G9" s="118"/>
      <c r="H9" s="119"/>
      <c r="I9" s="119"/>
      <c r="J9" s="119"/>
      <c r="K9" s="119"/>
      <c r="L9" s="120"/>
    </row>
    <row r="10" spans="1:12" ht="17.100000000000001" customHeight="1" x14ac:dyDescent="0.3">
      <c r="A10" s="92" t="s">
        <v>73</v>
      </c>
      <c r="B10" s="93"/>
      <c r="C10" s="93"/>
      <c r="D10" s="93"/>
      <c r="E10" s="93"/>
      <c r="F10" s="94"/>
      <c r="G10" s="95" t="s">
        <v>68</v>
      </c>
      <c r="H10" s="96"/>
      <c r="I10" s="96" t="s">
        <v>68</v>
      </c>
      <c r="J10" s="96"/>
      <c r="K10" s="96"/>
      <c r="L10" s="97"/>
    </row>
    <row r="11" spans="1:12" ht="34.200000000000003" customHeight="1" x14ac:dyDescent="0.3">
      <c r="A11" s="98" t="s">
        <v>191</v>
      </c>
      <c r="B11" s="99"/>
      <c r="C11" s="99"/>
      <c r="D11" s="99"/>
      <c r="E11" s="100"/>
      <c r="F11" s="68" t="s">
        <v>74</v>
      </c>
      <c r="G11" s="118"/>
      <c r="H11" s="119"/>
      <c r="I11" s="119"/>
      <c r="J11" s="119"/>
      <c r="K11" s="119"/>
      <c r="L11" s="120"/>
    </row>
    <row r="12" spans="1:12" ht="34.200000000000003" customHeight="1" x14ac:dyDescent="0.3">
      <c r="A12" s="101"/>
      <c r="B12" s="102"/>
      <c r="C12" s="102"/>
      <c r="D12" s="102"/>
      <c r="E12" s="103"/>
      <c r="F12" s="68" t="s">
        <v>75</v>
      </c>
      <c r="G12" s="118"/>
      <c r="H12" s="119"/>
      <c r="I12" s="119"/>
      <c r="J12" s="119"/>
      <c r="K12" s="119"/>
      <c r="L12" s="120"/>
    </row>
    <row r="13" spans="1:12" ht="17.100000000000001" customHeight="1" x14ac:dyDescent="0.3">
      <c r="A13" s="92" t="s">
        <v>76</v>
      </c>
      <c r="B13" s="93"/>
      <c r="C13" s="93"/>
      <c r="D13" s="93"/>
      <c r="E13" s="93"/>
      <c r="F13" s="94"/>
      <c r="G13" s="95" t="s">
        <v>68</v>
      </c>
      <c r="H13" s="96"/>
      <c r="I13" s="96" t="s">
        <v>68</v>
      </c>
      <c r="J13" s="96"/>
      <c r="K13" s="96"/>
      <c r="L13" s="97"/>
    </row>
    <row r="14" spans="1:12" ht="34.200000000000003" customHeight="1" x14ac:dyDescent="0.3">
      <c r="A14" s="98" t="s">
        <v>77</v>
      </c>
      <c r="B14" s="99"/>
      <c r="C14" s="99"/>
      <c r="D14" s="99"/>
      <c r="E14" s="100"/>
      <c r="F14" s="68" t="s">
        <v>78</v>
      </c>
      <c r="G14" s="118"/>
      <c r="H14" s="119"/>
      <c r="I14" s="119"/>
      <c r="J14" s="119"/>
      <c r="K14" s="119"/>
      <c r="L14" s="120"/>
    </row>
    <row r="15" spans="1:12" ht="30.9" customHeight="1" x14ac:dyDescent="0.3">
      <c r="A15" s="104"/>
      <c r="B15" s="105"/>
      <c r="C15" s="105"/>
      <c r="D15" s="105"/>
      <c r="E15" s="106"/>
      <c r="F15" s="68" t="s">
        <v>79</v>
      </c>
      <c r="G15" s="118"/>
      <c r="H15" s="119"/>
      <c r="I15" s="119"/>
      <c r="J15" s="119"/>
      <c r="K15" s="119"/>
      <c r="L15" s="120"/>
    </row>
    <row r="16" spans="1:12" ht="34.200000000000003" customHeight="1" x14ac:dyDescent="0.3">
      <c r="A16" s="101"/>
      <c r="B16" s="102"/>
      <c r="C16" s="102"/>
      <c r="D16" s="102"/>
      <c r="E16" s="103"/>
      <c r="F16" s="68" t="s">
        <v>80</v>
      </c>
      <c r="G16" s="118"/>
      <c r="H16" s="119"/>
      <c r="I16" s="119"/>
      <c r="J16" s="119"/>
      <c r="K16" s="119"/>
      <c r="L16" s="120"/>
    </row>
    <row r="17" spans="1:12" ht="15.6" customHeight="1" x14ac:dyDescent="0.3">
      <c r="A17" s="134"/>
      <c r="B17" s="135"/>
      <c r="C17" s="135"/>
      <c r="D17" s="135"/>
      <c r="E17" s="135"/>
      <c r="F17" s="135"/>
      <c r="G17" s="135"/>
      <c r="H17" s="135"/>
      <c r="I17" s="135"/>
      <c r="J17" s="135"/>
      <c r="K17" s="135"/>
      <c r="L17" s="136"/>
    </row>
    <row r="18" spans="1:12" ht="33.9" customHeight="1" x14ac:dyDescent="0.3">
      <c r="A18" s="116" t="s">
        <v>162</v>
      </c>
      <c r="B18" s="116"/>
      <c r="C18" s="116"/>
      <c r="D18" s="116"/>
      <c r="E18" s="116"/>
      <c r="F18" s="116"/>
      <c r="G18" s="116"/>
      <c r="H18" s="116"/>
      <c r="I18" s="116"/>
      <c r="J18" s="116"/>
      <c r="K18" s="116"/>
      <c r="L18" s="116"/>
    </row>
    <row r="19" spans="1:12" ht="14.7" customHeight="1" x14ac:dyDescent="0.3">
      <c r="A19" s="117"/>
      <c r="B19" s="117"/>
      <c r="C19" s="117"/>
      <c r="D19" s="117"/>
      <c r="E19" s="117"/>
      <c r="F19" s="117"/>
      <c r="G19" s="117"/>
      <c r="H19" s="117"/>
      <c r="I19" s="117"/>
      <c r="J19" s="117"/>
      <c r="K19" s="117"/>
      <c r="L19" s="117"/>
    </row>
    <row r="20" spans="1:12" ht="29.4" customHeight="1" x14ac:dyDescent="0.3">
      <c r="A20" s="113" t="s">
        <v>147</v>
      </c>
      <c r="B20" s="113"/>
      <c r="C20" s="113"/>
      <c r="D20" s="113"/>
      <c r="E20" s="113"/>
      <c r="F20" s="113"/>
      <c r="G20" s="113"/>
      <c r="H20" s="113"/>
      <c r="I20" s="113"/>
      <c r="J20" s="113"/>
      <c r="K20" s="113"/>
      <c r="L20" s="113"/>
    </row>
    <row r="21" spans="1:12" ht="14.7" customHeight="1" x14ac:dyDescent="0.3">
      <c r="A21" s="114"/>
      <c r="B21" s="115"/>
      <c r="C21" s="115"/>
      <c r="D21" s="115"/>
      <c r="E21" s="115"/>
      <c r="F21" s="115"/>
      <c r="G21" s="115"/>
      <c r="H21" s="115"/>
      <c r="I21" s="115"/>
      <c r="J21" s="115"/>
      <c r="K21" s="115"/>
      <c r="L21" s="115"/>
    </row>
    <row r="22" spans="1:12" ht="110.4" x14ac:dyDescent="0.3">
      <c r="A22" s="111" t="s">
        <v>190</v>
      </c>
      <c r="B22" s="111"/>
      <c r="C22" s="112"/>
      <c r="D22" s="110" t="s">
        <v>163</v>
      </c>
      <c r="E22" s="111"/>
      <c r="F22" s="41" t="s">
        <v>10</v>
      </c>
      <c r="G22" s="52" t="s">
        <v>11</v>
      </c>
      <c r="H22" s="16" t="s">
        <v>81</v>
      </c>
      <c r="I22" s="16" t="s">
        <v>15</v>
      </c>
      <c r="J22" s="16" t="s">
        <v>183</v>
      </c>
      <c r="K22" s="16" t="s">
        <v>14</v>
      </c>
      <c r="L22" s="16" t="s">
        <v>16</v>
      </c>
    </row>
    <row r="23" spans="1:12" x14ac:dyDescent="0.3">
      <c r="C23" s="46"/>
      <c r="D23" s="46"/>
      <c r="E23" s="46"/>
      <c r="F23" s="46"/>
      <c r="G23" s="46"/>
      <c r="H23" s="46"/>
      <c r="I23" s="67">
        <f>SUM(I24:I77)</f>
        <v>1</v>
      </c>
      <c r="L23" s="67">
        <f>SUM(L24:L77)</f>
        <v>0</v>
      </c>
    </row>
    <row r="24" spans="1:12" ht="60" customHeight="1" x14ac:dyDescent="0.3">
      <c r="A24" s="107" t="s">
        <v>184</v>
      </c>
      <c r="B24" s="107" t="s">
        <v>148</v>
      </c>
      <c r="C24" s="107"/>
      <c r="D24" s="107" t="s">
        <v>153</v>
      </c>
      <c r="E24" s="107"/>
      <c r="F24" s="53" t="s">
        <v>198</v>
      </c>
      <c r="G24" s="66"/>
      <c r="H24" s="58" t="s">
        <v>54</v>
      </c>
      <c r="I24" s="108">
        <v>0.1</v>
      </c>
      <c r="J24" s="59">
        <v>0.15</v>
      </c>
      <c r="K24" s="60">
        <f>IF(G24="",0%,IF(G24="ja",100%,0%))</f>
        <v>0</v>
      </c>
      <c r="L24" s="6">
        <f>$I$24*J24*K24</f>
        <v>0</v>
      </c>
    </row>
    <row r="25" spans="1:12" ht="60" customHeight="1" x14ac:dyDescent="0.3">
      <c r="A25" s="107"/>
      <c r="B25" s="107"/>
      <c r="C25" s="107"/>
      <c r="D25" s="107" t="s">
        <v>154</v>
      </c>
      <c r="E25" s="107"/>
      <c r="F25" s="53" t="s">
        <v>199</v>
      </c>
      <c r="G25" s="66"/>
      <c r="H25" s="58" t="s">
        <v>54</v>
      </c>
      <c r="I25" s="109"/>
      <c r="J25" s="59">
        <v>0.15</v>
      </c>
      <c r="K25" s="60">
        <f t="shared" ref="K25:K77" si="0">IF(G25="",0%,IF(G25="ja",100%,0%))</f>
        <v>0</v>
      </c>
      <c r="L25" s="6">
        <f t="shared" ref="L25:L32" si="1">$I$24*J25*K25</f>
        <v>0</v>
      </c>
    </row>
    <row r="26" spans="1:12" ht="60" customHeight="1" x14ac:dyDescent="0.3">
      <c r="A26" s="107"/>
      <c r="B26" s="107"/>
      <c r="C26" s="107"/>
      <c r="D26" s="107" t="s">
        <v>155</v>
      </c>
      <c r="E26" s="107"/>
      <c r="F26" s="53" t="s">
        <v>200</v>
      </c>
      <c r="G26" s="66"/>
      <c r="H26" s="58" t="s">
        <v>54</v>
      </c>
      <c r="I26" s="109"/>
      <c r="J26" s="59">
        <v>0.1</v>
      </c>
      <c r="K26" s="60">
        <f t="shared" si="0"/>
        <v>0</v>
      </c>
      <c r="L26" s="6">
        <f t="shared" si="1"/>
        <v>0</v>
      </c>
    </row>
    <row r="27" spans="1:12" ht="60" customHeight="1" x14ac:dyDescent="0.3">
      <c r="A27" s="107"/>
      <c r="B27" s="107"/>
      <c r="C27" s="107"/>
      <c r="D27" s="107" t="s">
        <v>156</v>
      </c>
      <c r="E27" s="107"/>
      <c r="F27" s="53" t="s">
        <v>201</v>
      </c>
      <c r="G27" s="66"/>
      <c r="H27" s="58" t="s">
        <v>54</v>
      </c>
      <c r="I27" s="109"/>
      <c r="J27" s="59">
        <v>0.12</v>
      </c>
      <c r="K27" s="60">
        <f t="shared" si="0"/>
        <v>0</v>
      </c>
      <c r="L27" s="6">
        <f t="shared" si="1"/>
        <v>0</v>
      </c>
    </row>
    <row r="28" spans="1:12" ht="60" customHeight="1" x14ac:dyDescent="0.3">
      <c r="A28" s="107"/>
      <c r="B28" s="107"/>
      <c r="C28" s="107"/>
      <c r="D28" s="107" t="s">
        <v>157</v>
      </c>
      <c r="E28" s="107"/>
      <c r="F28" s="53" t="s">
        <v>202</v>
      </c>
      <c r="G28" s="66"/>
      <c r="H28" s="58" t="s">
        <v>54</v>
      </c>
      <c r="I28" s="109"/>
      <c r="J28" s="59">
        <v>0.08</v>
      </c>
      <c r="K28" s="60">
        <f t="shared" si="0"/>
        <v>0</v>
      </c>
      <c r="L28" s="6">
        <f t="shared" si="1"/>
        <v>0</v>
      </c>
    </row>
    <row r="29" spans="1:12" ht="60" customHeight="1" x14ac:dyDescent="0.3">
      <c r="A29" s="107"/>
      <c r="B29" s="107"/>
      <c r="C29" s="107"/>
      <c r="D29" s="107" t="s">
        <v>158</v>
      </c>
      <c r="E29" s="107"/>
      <c r="F29" s="53" t="s">
        <v>203</v>
      </c>
      <c r="G29" s="66"/>
      <c r="H29" s="58" t="s">
        <v>54</v>
      </c>
      <c r="I29" s="109"/>
      <c r="J29" s="59">
        <v>0.1</v>
      </c>
      <c r="K29" s="60">
        <f t="shared" si="0"/>
        <v>0</v>
      </c>
      <c r="L29" s="6">
        <f t="shared" si="1"/>
        <v>0</v>
      </c>
    </row>
    <row r="30" spans="1:12" ht="60" customHeight="1" x14ac:dyDescent="0.3">
      <c r="A30" s="107"/>
      <c r="B30" s="107"/>
      <c r="C30" s="107"/>
      <c r="D30" s="107" t="s">
        <v>159</v>
      </c>
      <c r="E30" s="107"/>
      <c r="F30" s="53" t="s">
        <v>204</v>
      </c>
      <c r="G30" s="66"/>
      <c r="H30" s="58" t="s">
        <v>54</v>
      </c>
      <c r="I30" s="109"/>
      <c r="J30" s="59">
        <v>0.1</v>
      </c>
      <c r="K30" s="60">
        <f t="shared" si="0"/>
        <v>0</v>
      </c>
      <c r="L30" s="6">
        <f t="shared" si="1"/>
        <v>0</v>
      </c>
    </row>
    <row r="31" spans="1:12" ht="60" customHeight="1" x14ac:dyDescent="0.3">
      <c r="A31" s="107"/>
      <c r="B31" s="107"/>
      <c r="C31" s="107"/>
      <c r="D31" s="107" t="s">
        <v>160</v>
      </c>
      <c r="E31" s="107"/>
      <c r="F31" s="53" t="s">
        <v>205</v>
      </c>
      <c r="G31" s="66"/>
      <c r="H31" s="58" t="s">
        <v>54</v>
      </c>
      <c r="I31" s="109"/>
      <c r="J31" s="59">
        <v>0.1</v>
      </c>
      <c r="K31" s="60">
        <f t="shared" si="0"/>
        <v>0</v>
      </c>
      <c r="L31" s="6">
        <f t="shared" si="1"/>
        <v>0</v>
      </c>
    </row>
    <row r="32" spans="1:12" ht="60" customHeight="1" x14ac:dyDescent="0.3">
      <c r="A32" s="107"/>
      <c r="B32" s="107"/>
      <c r="C32" s="107"/>
      <c r="D32" s="107" t="s">
        <v>161</v>
      </c>
      <c r="E32" s="107"/>
      <c r="F32" s="53" t="s">
        <v>252</v>
      </c>
      <c r="G32" s="66"/>
      <c r="H32" s="58" t="s">
        <v>54</v>
      </c>
      <c r="I32" s="109"/>
      <c r="J32" s="59">
        <v>0.1</v>
      </c>
      <c r="K32" s="60">
        <f t="shared" si="0"/>
        <v>0</v>
      </c>
      <c r="L32" s="6">
        <f t="shared" si="1"/>
        <v>0</v>
      </c>
    </row>
    <row r="33" spans="1:12" ht="60" customHeight="1" x14ac:dyDescent="0.3">
      <c r="A33" s="107" t="s">
        <v>185</v>
      </c>
      <c r="B33" s="107" t="s">
        <v>149</v>
      </c>
      <c r="C33" s="107"/>
      <c r="D33" s="107" t="s">
        <v>153</v>
      </c>
      <c r="E33" s="107"/>
      <c r="F33" s="53" t="s">
        <v>207</v>
      </c>
      <c r="G33" s="66"/>
      <c r="H33" s="58" t="s">
        <v>54</v>
      </c>
      <c r="I33" s="108">
        <v>0.2</v>
      </c>
      <c r="J33" s="59">
        <v>0.15</v>
      </c>
      <c r="K33" s="60">
        <f t="shared" si="0"/>
        <v>0</v>
      </c>
      <c r="L33" s="6">
        <f>$I$33*J33*K33</f>
        <v>0</v>
      </c>
    </row>
    <row r="34" spans="1:12" ht="60" customHeight="1" x14ac:dyDescent="0.3">
      <c r="A34" s="107"/>
      <c r="B34" s="107"/>
      <c r="C34" s="107"/>
      <c r="D34" s="107" t="s">
        <v>154</v>
      </c>
      <c r="E34" s="107"/>
      <c r="F34" s="53" t="s">
        <v>208</v>
      </c>
      <c r="G34" s="66"/>
      <c r="H34" s="58" t="s">
        <v>54</v>
      </c>
      <c r="I34" s="109"/>
      <c r="J34" s="59">
        <v>0.15</v>
      </c>
      <c r="K34" s="60">
        <f t="shared" si="0"/>
        <v>0</v>
      </c>
      <c r="L34" s="6">
        <f t="shared" ref="L34:L41" si="2">$I$33*J34*K34</f>
        <v>0</v>
      </c>
    </row>
    <row r="35" spans="1:12" ht="60" customHeight="1" x14ac:dyDescent="0.3">
      <c r="A35" s="107"/>
      <c r="B35" s="107"/>
      <c r="C35" s="107"/>
      <c r="D35" s="107" t="s">
        <v>155</v>
      </c>
      <c r="E35" s="107"/>
      <c r="F35" s="53" t="s">
        <v>209</v>
      </c>
      <c r="G35" s="66"/>
      <c r="H35" s="58" t="s">
        <v>54</v>
      </c>
      <c r="I35" s="109"/>
      <c r="J35" s="59">
        <v>0.1</v>
      </c>
      <c r="K35" s="60">
        <f t="shared" si="0"/>
        <v>0</v>
      </c>
      <c r="L35" s="6">
        <f t="shared" si="2"/>
        <v>0</v>
      </c>
    </row>
    <row r="36" spans="1:12" ht="60" customHeight="1" x14ac:dyDescent="0.3">
      <c r="A36" s="107"/>
      <c r="B36" s="107"/>
      <c r="C36" s="107"/>
      <c r="D36" s="107" t="s">
        <v>156</v>
      </c>
      <c r="E36" s="107"/>
      <c r="F36" s="53" t="s">
        <v>210</v>
      </c>
      <c r="G36" s="66"/>
      <c r="H36" s="58" t="s">
        <v>54</v>
      </c>
      <c r="I36" s="109"/>
      <c r="J36" s="59">
        <v>0.12</v>
      </c>
      <c r="K36" s="60">
        <f t="shared" si="0"/>
        <v>0</v>
      </c>
      <c r="L36" s="6">
        <f t="shared" si="2"/>
        <v>0</v>
      </c>
    </row>
    <row r="37" spans="1:12" ht="60" customHeight="1" x14ac:dyDescent="0.3">
      <c r="A37" s="107"/>
      <c r="B37" s="107"/>
      <c r="C37" s="107"/>
      <c r="D37" s="107" t="s">
        <v>157</v>
      </c>
      <c r="E37" s="107"/>
      <c r="F37" s="53" t="s">
        <v>211</v>
      </c>
      <c r="G37" s="66"/>
      <c r="H37" s="58" t="s">
        <v>54</v>
      </c>
      <c r="I37" s="109"/>
      <c r="J37" s="59">
        <v>0.08</v>
      </c>
      <c r="K37" s="60">
        <f t="shared" si="0"/>
        <v>0</v>
      </c>
      <c r="L37" s="6">
        <f t="shared" si="2"/>
        <v>0</v>
      </c>
    </row>
    <row r="38" spans="1:12" ht="60" customHeight="1" x14ac:dyDescent="0.3">
      <c r="A38" s="107"/>
      <c r="B38" s="107"/>
      <c r="C38" s="107"/>
      <c r="D38" s="107" t="s">
        <v>158</v>
      </c>
      <c r="E38" s="107"/>
      <c r="F38" s="53" t="s">
        <v>212</v>
      </c>
      <c r="G38" s="66"/>
      <c r="H38" s="58" t="s">
        <v>54</v>
      </c>
      <c r="I38" s="109"/>
      <c r="J38" s="59">
        <v>0.1</v>
      </c>
      <c r="K38" s="60">
        <f t="shared" si="0"/>
        <v>0</v>
      </c>
      <c r="L38" s="6">
        <f t="shared" si="2"/>
        <v>0</v>
      </c>
    </row>
    <row r="39" spans="1:12" ht="60" customHeight="1" x14ac:dyDescent="0.3">
      <c r="A39" s="107"/>
      <c r="B39" s="107"/>
      <c r="C39" s="107"/>
      <c r="D39" s="107" t="s">
        <v>159</v>
      </c>
      <c r="E39" s="107"/>
      <c r="F39" s="53" t="s">
        <v>213</v>
      </c>
      <c r="G39" s="66"/>
      <c r="H39" s="58" t="s">
        <v>54</v>
      </c>
      <c r="I39" s="109"/>
      <c r="J39" s="59">
        <v>0.1</v>
      </c>
      <c r="K39" s="60">
        <f t="shared" si="0"/>
        <v>0</v>
      </c>
      <c r="L39" s="6">
        <f t="shared" si="2"/>
        <v>0</v>
      </c>
    </row>
    <row r="40" spans="1:12" ht="60" customHeight="1" x14ac:dyDescent="0.3">
      <c r="A40" s="107"/>
      <c r="B40" s="107"/>
      <c r="C40" s="107"/>
      <c r="D40" s="107" t="s">
        <v>160</v>
      </c>
      <c r="E40" s="107"/>
      <c r="F40" s="53" t="s">
        <v>214</v>
      </c>
      <c r="G40" s="66"/>
      <c r="H40" s="58" t="s">
        <v>54</v>
      </c>
      <c r="I40" s="109"/>
      <c r="J40" s="59">
        <v>0.1</v>
      </c>
      <c r="K40" s="60">
        <f t="shared" si="0"/>
        <v>0</v>
      </c>
      <c r="L40" s="6">
        <f t="shared" si="2"/>
        <v>0</v>
      </c>
    </row>
    <row r="41" spans="1:12" ht="60" customHeight="1" x14ac:dyDescent="0.3">
      <c r="A41" s="107"/>
      <c r="B41" s="107"/>
      <c r="C41" s="107"/>
      <c r="D41" s="107" t="s">
        <v>161</v>
      </c>
      <c r="E41" s="107"/>
      <c r="F41" s="53" t="s">
        <v>253</v>
      </c>
      <c r="G41" s="66"/>
      <c r="H41" s="58" t="s">
        <v>54</v>
      </c>
      <c r="I41" s="109"/>
      <c r="J41" s="59">
        <v>0.1</v>
      </c>
      <c r="K41" s="60">
        <f t="shared" si="0"/>
        <v>0</v>
      </c>
      <c r="L41" s="6">
        <f t="shared" si="2"/>
        <v>0</v>
      </c>
    </row>
    <row r="42" spans="1:12" ht="60" customHeight="1" x14ac:dyDescent="0.3">
      <c r="A42" s="107" t="s">
        <v>186</v>
      </c>
      <c r="B42" s="107" t="s">
        <v>151</v>
      </c>
      <c r="C42" s="107"/>
      <c r="D42" s="107" t="s">
        <v>153</v>
      </c>
      <c r="E42" s="107"/>
      <c r="F42" s="53" t="s">
        <v>216</v>
      </c>
      <c r="G42" s="66"/>
      <c r="H42" s="58" t="s">
        <v>54</v>
      </c>
      <c r="I42" s="108">
        <v>0.2</v>
      </c>
      <c r="J42" s="59">
        <v>0.15</v>
      </c>
      <c r="K42" s="60">
        <f t="shared" si="0"/>
        <v>0</v>
      </c>
      <c r="L42" s="6">
        <f>$I$42*J42*K42</f>
        <v>0</v>
      </c>
    </row>
    <row r="43" spans="1:12" ht="60" customHeight="1" x14ac:dyDescent="0.3">
      <c r="A43" s="107"/>
      <c r="B43" s="107"/>
      <c r="C43" s="107"/>
      <c r="D43" s="107" t="s">
        <v>154</v>
      </c>
      <c r="E43" s="107"/>
      <c r="F43" s="53" t="s">
        <v>217</v>
      </c>
      <c r="G43" s="66"/>
      <c r="H43" s="58" t="s">
        <v>54</v>
      </c>
      <c r="I43" s="109"/>
      <c r="J43" s="59">
        <v>0.15</v>
      </c>
      <c r="K43" s="60">
        <f t="shared" si="0"/>
        <v>0</v>
      </c>
      <c r="L43" s="6">
        <f t="shared" ref="L43:L50" si="3">$I$42*J43*K43</f>
        <v>0</v>
      </c>
    </row>
    <row r="44" spans="1:12" ht="60" customHeight="1" x14ac:dyDescent="0.3">
      <c r="A44" s="107"/>
      <c r="B44" s="107"/>
      <c r="C44" s="107"/>
      <c r="D44" s="107" t="s">
        <v>155</v>
      </c>
      <c r="E44" s="107"/>
      <c r="F44" s="53" t="s">
        <v>218</v>
      </c>
      <c r="G44" s="66"/>
      <c r="H44" s="58" t="s">
        <v>54</v>
      </c>
      <c r="I44" s="109"/>
      <c r="J44" s="59">
        <v>0.1</v>
      </c>
      <c r="K44" s="60">
        <f t="shared" si="0"/>
        <v>0</v>
      </c>
      <c r="L44" s="6">
        <f t="shared" si="3"/>
        <v>0</v>
      </c>
    </row>
    <row r="45" spans="1:12" ht="60" customHeight="1" x14ac:dyDescent="0.3">
      <c r="A45" s="107"/>
      <c r="B45" s="107"/>
      <c r="C45" s="107"/>
      <c r="D45" s="107" t="s">
        <v>156</v>
      </c>
      <c r="E45" s="107"/>
      <c r="F45" s="53" t="s">
        <v>219</v>
      </c>
      <c r="G45" s="66"/>
      <c r="H45" s="58" t="s">
        <v>54</v>
      </c>
      <c r="I45" s="109"/>
      <c r="J45" s="59">
        <v>0.12</v>
      </c>
      <c r="K45" s="60">
        <f t="shared" si="0"/>
        <v>0</v>
      </c>
      <c r="L45" s="6">
        <f t="shared" si="3"/>
        <v>0</v>
      </c>
    </row>
    <row r="46" spans="1:12" ht="60" customHeight="1" x14ac:dyDescent="0.3">
      <c r="A46" s="107"/>
      <c r="B46" s="107"/>
      <c r="C46" s="107"/>
      <c r="D46" s="107" t="s">
        <v>157</v>
      </c>
      <c r="E46" s="107"/>
      <c r="F46" s="53" t="s">
        <v>220</v>
      </c>
      <c r="G46" s="66"/>
      <c r="H46" s="58" t="s">
        <v>54</v>
      </c>
      <c r="I46" s="109"/>
      <c r="J46" s="59">
        <v>0.08</v>
      </c>
      <c r="K46" s="60">
        <f t="shared" si="0"/>
        <v>0</v>
      </c>
      <c r="L46" s="6">
        <f t="shared" si="3"/>
        <v>0</v>
      </c>
    </row>
    <row r="47" spans="1:12" ht="60" customHeight="1" x14ac:dyDescent="0.3">
      <c r="A47" s="107"/>
      <c r="B47" s="107"/>
      <c r="C47" s="107"/>
      <c r="D47" s="107" t="s">
        <v>158</v>
      </c>
      <c r="E47" s="107"/>
      <c r="F47" s="53" t="s">
        <v>221</v>
      </c>
      <c r="G47" s="66"/>
      <c r="H47" s="58" t="s">
        <v>54</v>
      </c>
      <c r="I47" s="109"/>
      <c r="J47" s="59">
        <v>0.1</v>
      </c>
      <c r="K47" s="60">
        <f t="shared" si="0"/>
        <v>0</v>
      </c>
      <c r="L47" s="6">
        <f t="shared" si="3"/>
        <v>0</v>
      </c>
    </row>
    <row r="48" spans="1:12" ht="60" customHeight="1" x14ac:dyDescent="0.3">
      <c r="A48" s="107"/>
      <c r="B48" s="107"/>
      <c r="C48" s="107"/>
      <c r="D48" s="107" t="s">
        <v>159</v>
      </c>
      <c r="E48" s="107"/>
      <c r="F48" s="53" t="s">
        <v>222</v>
      </c>
      <c r="G48" s="66"/>
      <c r="H48" s="58" t="s">
        <v>54</v>
      </c>
      <c r="I48" s="109"/>
      <c r="J48" s="59">
        <v>0.1</v>
      </c>
      <c r="K48" s="60">
        <f t="shared" si="0"/>
        <v>0</v>
      </c>
      <c r="L48" s="6">
        <f t="shared" si="3"/>
        <v>0</v>
      </c>
    </row>
    <row r="49" spans="1:12" ht="60" customHeight="1" x14ac:dyDescent="0.3">
      <c r="A49" s="107"/>
      <c r="B49" s="107"/>
      <c r="C49" s="107"/>
      <c r="D49" s="107" t="s">
        <v>160</v>
      </c>
      <c r="E49" s="107"/>
      <c r="F49" s="53" t="s">
        <v>223</v>
      </c>
      <c r="G49" s="66"/>
      <c r="H49" s="58" t="s">
        <v>54</v>
      </c>
      <c r="I49" s="109"/>
      <c r="J49" s="59">
        <v>0.1</v>
      </c>
      <c r="K49" s="60">
        <f t="shared" si="0"/>
        <v>0</v>
      </c>
      <c r="L49" s="6">
        <f t="shared" si="3"/>
        <v>0</v>
      </c>
    </row>
    <row r="50" spans="1:12" ht="60" customHeight="1" x14ac:dyDescent="0.3">
      <c r="A50" s="107"/>
      <c r="B50" s="107"/>
      <c r="C50" s="107"/>
      <c r="D50" s="107" t="s">
        <v>161</v>
      </c>
      <c r="E50" s="107"/>
      <c r="F50" s="53" t="s">
        <v>254</v>
      </c>
      <c r="G50" s="66"/>
      <c r="H50" s="58" t="s">
        <v>54</v>
      </c>
      <c r="I50" s="109"/>
      <c r="J50" s="59">
        <v>0.1</v>
      </c>
      <c r="K50" s="60">
        <f t="shared" si="0"/>
        <v>0</v>
      </c>
      <c r="L50" s="6">
        <f t="shared" si="3"/>
        <v>0</v>
      </c>
    </row>
    <row r="51" spans="1:12" ht="60" customHeight="1" x14ac:dyDescent="0.3">
      <c r="A51" s="107" t="s">
        <v>187</v>
      </c>
      <c r="B51" s="107" t="s">
        <v>164</v>
      </c>
      <c r="C51" s="107"/>
      <c r="D51" s="107" t="s">
        <v>153</v>
      </c>
      <c r="E51" s="107"/>
      <c r="F51" s="53" t="s">
        <v>225</v>
      </c>
      <c r="G51" s="66"/>
      <c r="H51" s="58" t="s">
        <v>54</v>
      </c>
      <c r="I51" s="108">
        <v>0.3</v>
      </c>
      <c r="J51" s="59">
        <v>0.15</v>
      </c>
      <c r="K51" s="60">
        <f t="shared" si="0"/>
        <v>0</v>
      </c>
      <c r="L51" s="6">
        <f>$I$51*J51*K51</f>
        <v>0</v>
      </c>
    </row>
    <row r="52" spans="1:12" ht="60" customHeight="1" x14ac:dyDescent="0.3">
      <c r="A52" s="107"/>
      <c r="B52" s="107"/>
      <c r="C52" s="107"/>
      <c r="D52" s="107" t="s">
        <v>154</v>
      </c>
      <c r="E52" s="107"/>
      <c r="F52" s="53" t="s">
        <v>226</v>
      </c>
      <c r="G52" s="66"/>
      <c r="H52" s="58" t="s">
        <v>54</v>
      </c>
      <c r="I52" s="109"/>
      <c r="J52" s="59">
        <v>0.15</v>
      </c>
      <c r="K52" s="60">
        <f t="shared" si="0"/>
        <v>0</v>
      </c>
      <c r="L52" s="6">
        <f t="shared" ref="L52:L59" si="4">$I$51*J52*K52</f>
        <v>0</v>
      </c>
    </row>
    <row r="53" spans="1:12" ht="60" customHeight="1" x14ac:dyDescent="0.3">
      <c r="A53" s="107"/>
      <c r="B53" s="107"/>
      <c r="C53" s="107"/>
      <c r="D53" s="107" t="s">
        <v>155</v>
      </c>
      <c r="E53" s="107"/>
      <c r="F53" s="53" t="s">
        <v>227</v>
      </c>
      <c r="G53" s="66"/>
      <c r="H53" s="58" t="s">
        <v>54</v>
      </c>
      <c r="I53" s="109"/>
      <c r="J53" s="59">
        <v>0.1</v>
      </c>
      <c r="K53" s="60">
        <f t="shared" si="0"/>
        <v>0</v>
      </c>
      <c r="L53" s="6">
        <f t="shared" si="4"/>
        <v>0</v>
      </c>
    </row>
    <row r="54" spans="1:12" ht="60" customHeight="1" x14ac:dyDescent="0.3">
      <c r="A54" s="107"/>
      <c r="B54" s="107"/>
      <c r="C54" s="107"/>
      <c r="D54" s="107" t="s">
        <v>156</v>
      </c>
      <c r="E54" s="107"/>
      <c r="F54" s="53" t="s">
        <v>228</v>
      </c>
      <c r="G54" s="66"/>
      <c r="H54" s="58" t="s">
        <v>54</v>
      </c>
      <c r="I54" s="109"/>
      <c r="J54" s="59">
        <v>0.12</v>
      </c>
      <c r="K54" s="60">
        <f t="shared" si="0"/>
        <v>0</v>
      </c>
      <c r="L54" s="6">
        <f t="shared" si="4"/>
        <v>0</v>
      </c>
    </row>
    <row r="55" spans="1:12" ht="60" customHeight="1" x14ac:dyDescent="0.3">
      <c r="A55" s="107"/>
      <c r="B55" s="107"/>
      <c r="C55" s="107"/>
      <c r="D55" s="107" t="s">
        <v>157</v>
      </c>
      <c r="E55" s="107"/>
      <c r="F55" s="53" t="s">
        <v>229</v>
      </c>
      <c r="G55" s="66"/>
      <c r="H55" s="58" t="s">
        <v>54</v>
      </c>
      <c r="I55" s="109"/>
      <c r="J55" s="59">
        <v>0.08</v>
      </c>
      <c r="K55" s="60">
        <f t="shared" si="0"/>
        <v>0</v>
      </c>
      <c r="L55" s="6">
        <f t="shared" si="4"/>
        <v>0</v>
      </c>
    </row>
    <row r="56" spans="1:12" ht="60" customHeight="1" x14ac:dyDescent="0.3">
      <c r="A56" s="107"/>
      <c r="B56" s="107"/>
      <c r="C56" s="107"/>
      <c r="D56" s="107" t="s">
        <v>158</v>
      </c>
      <c r="E56" s="107"/>
      <c r="F56" s="53" t="s">
        <v>230</v>
      </c>
      <c r="G56" s="66"/>
      <c r="H56" s="58" t="s">
        <v>54</v>
      </c>
      <c r="I56" s="109"/>
      <c r="J56" s="59">
        <v>0.1</v>
      </c>
      <c r="K56" s="60">
        <f t="shared" si="0"/>
        <v>0</v>
      </c>
      <c r="L56" s="6">
        <f t="shared" si="4"/>
        <v>0</v>
      </c>
    </row>
    <row r="57" spans="1:12" ht="60" customHeight="1" x14ac:dyDescent="0.3">
      <c r="A57" s="107"/>
      <c r="B57" s="107"/>
      <c r="C57" s="107"/>
      <c r="D57" s="107" t="s">
        <v>159</v>
      </c>
      <c r="E57" s="107"/>
      <c r="F57" s="53" t="s">
        <v>231</v>
      </c>
      <c r="G57" s="66"/>
      <c r="H57" s="58" t="s">
        <v>54</v>
      </c>
      <c r="I57" s="109"/>
      <c r="J57" s="59">
        <v>0.1</v>
      </c>
      <c r="K57" s="60">
        <f t="shared" si="0"/>
        <v>0</v>
      </c>
      <c r="L57" s="6">
        <f t="shared" si="4"/>
        <v>0</v>
      </c>
    </row>
    <row r="58" spans="1:12" ht="60" customHeight="1" x14ac:dyDescent="0.3">
      <c r="A58" s="107"/>
      <c r="B58" s="107"/>
      <c r="C58" s="107"/>
      <c r="D58" s="107" t="s">
        <v>160</v>
      </c>
      <c r="E58" s="107"/>
      <c r="F58" s="53" t="s">
        <v>232</v>
      </c>
      <c r="G58" s="66"/>
      <c r="H58" s="58" t="s">
        <v>54</v>
      </c>
      <c r="I58" s="109"/>
      <c r="J58" s="59">
        <v>0.1</v>
      </c>
      <c r="K58" s="60">
        <f t="shared" si="0"/>
        <v>0</v>
      </c>
      <c r="L58" s="6">
        <f t="shared" si="4"/>
        <v>0</v>
      </c>
    </row>
    <row r="59" spans="1:12" ht="60" customHeight="1" x14ac:dyDescent="0.3">
      <c r="A59" s="107"/>
      <c r="B59" s="107"/>
      <c r="C59" s="107"/>
      <c r="D59" s="107" t="s">
        <v>161</v>
      </c>
      <c r="E59" s="107"/>
      <c r="F59" s="53" t="s">
        <v>255</v>
      </c>
      <c r="G59" s="66"/>
      <c r="H59" s="58" t="s">
        <v>54</v>
      </c>
      <c r="I59" s="109"/>
      <c r="J59" s="59">
        <v>0.1</v>
      </c>
      <c r="K59" s="60">
        <f t="shared" si="0"/>
        <v>0</v>
      </c>
      <c r="L59" s="6">
        <f t="shared" si="4"/>
        <v>0</v>
      </c>
    </row>
    <row r="60" spans="1:12" ht="60" customHeight="1" x14ac:dyDescent="0.3">
      <c r="A60" s="107" t="s">
        <v>188</v>
      </c>
      <c r="B60" s="107" t="s">
        <v>150</v>
      </c>
      <c r="C60" s="107"/>
      <c r="D60" s="107" t="s">
        <v>153</v>
      </c>
      <c r="E60" s="107"/>
      <c r="F60" s="53" t="s">
        <v>234</v>
      </c>
      <c r="G60" s="66"/>
      <c r="H60" s="58" t="s">
        <v>54</v>
      </c>
      <c r="I60" s="108">
        <v>0.1</v>
      </c>
      <c r="J60" s="59">
        <v>0.15</v>
      </c>
      <c r="K60" s="60">
        <f t="shared" si="0"/>
        <v>0</v>
      </c>
      <c r="L60" s="6">
        <f>$I$60*J60*K60</f>
        <v>0</v>
      </c>
    </row>
    <row r="61" spans="1:12" ht="60" customHeight="1" x14ac:dyDescent="0.3">
      <c r="A61" s="107"/>
      <c r="B61" s="107"/>
      <c r="C61" s="107"/>
      <c r="D61" s="107" t="s">
        <v>154</v>
      </c>
      <c r="E61" s="107"/>
      <c r="F61" s="53" t="s">
        <v>235</v>
      </c>
      <c r="G61" s="66"/>
      <c r="H61" s="58" t="s">
        <v>54</v>
      </c>
      <c r="I61" s="109"/>
      <c r="J61" s="59">
        <v>0.15</v>
      </c>
      <c r="K61" s="60">
        <f t="shared" si="0"/>
        <v>0</v>
      </c>
      <c r="L61" s="6">
        <f t="shared" ref="L61:L68" si="5">$I$60*J61*K61</f>
        <v>0</v>
      </c>
    </row>
    <row r="62" spans="1:12" ht="60" customHeight="1" x14ac:dyDescent="0.3">
      <c r="A62" s="107"/>
      <c r="B62" s="107"/>
      <c r="C62" s="107"/>
      <c r="D62" s="107" t="s">
        <v>155</v>
      </c>
      <c r="E62" s="107"/>
      <c r="F62" s="53" t="s">
        <v>236</v>
      </c>
      <c r="G62" s="66"/>
      <c r="H62" s="58" t="s">
        <v>54</v>
      </c>
      <c r="I62" s="109"/>
      <c r="J62" s="59">
        <v>0.1</v>
      </c>
      <c r="K62" s="60">
        <f t="shared" si="0"/>
        <v>0</v>
      </c>
      <c r="L62" s="6">
        <f t="shared" si="5"/>
        <v>0</v>
      </c>
    </row>
    <row r="63" spans="1:12" ht="60" customHeight="1" x14ac:dyDescent="0.3">
      <c r="A63" s="107"/>
      <c r="B63" s="107"/>
      <c r="C63" s="107"/>
      <c r="D63" s="107" t="s">
        <v>156</v>
      </c>
      <c r="E63" s="107"/>
      <c r="F63" s="53" t="s">
        <v>237</v>
      </c>
      <c r="G63" s="66"/>
      <c r="H63" s="58" t="s">
        <v>54</v>
      </c>
      <c r="I63" s="109"/>
      <c r="J63" s="59">
        <v>0.12</v>
      </c>
      <c r="K63" s="60">
        <f t="shared" si="0"/>
        <v>0</v>
      </c>
      <c r="L63" s="6">
        <f t="shared" si="5"/>
        <v>0</v>
      </c>
    </row>
    <row r="64" spans="1:12" ht="60" customHeight="1" x14ac:dyDescent="0.3">
      <c r="A64" s="107"/>
      <c r="B64" s="107"/>
      <c r="C64" s="107"/>
      <c r="D64" s="107" t="s">
        <v>157</v>
      </c>
      <c r="E64" s="107"/>
      <c r="F64" s="53" t="s">
        <v>238</v>
      </c>
      <c r="G64" s="66"/>
      <c r="H64" s="58" t="s">
        <v>54</v>
      </c>
      <c r="I64" s="109"/>
      <c r="J64" s="59">
        <v>0.08</v>
      </c>
      <c r="K64" s="60">
        <f t="shared" si="0"/>
        <v>0</v>
      </c>
      <c r="L64" s="6">
        <f t="shared" si="5"/>
        <v>0</v>
      </c>
    </row>
    <row r="65" spans="1:12" ht="60" customHeight="1" x14ac:dyDescent="0.3">
      <c r="A65" s="107"/>
      <c r="B65" s="107"/>
      <c r="C65" s="107"/>
      <c r="D65" s="107" t="s">
        <v>158</v>
      </c>
      <c r="E65" s="107"/>
      <c r="F65" s="53" t="s">
        <v>239</v>
      </c>
      <c r="G65" s="66"/>
      <c r="H65" s="58" t="s">
        <v>54</v>
      </c>
      <c r="I65" s="109"/>
      <c r="J65" s="59">
        <v>0.1</v>
      </c>
      <c r="K65" s="60">
        <f t="shared" si="0"/>
        <v>0</v>
      </c>
      <c r="L65" s="6">
        <f t="shared" si="5"/>
        <v>0</v>
      </c>
    </row>
    <row r="66" spans="1:12" ht="60" customHeight="1" x14ac:dyDescent="0.3">
      <c r="A66" s="107"/>
      <c r="B66" s="107"/>
      <c r="C66" s="107"/>
      <c r="D66" s="107" t="s">
        <v>159</v>
      </c>
      <c r="E66" s="107"/>
      <c r="F66" s="53" t="s">
        <v>240</v>
      </c>
      <c r="G66" s="66"/>
      <c r="H66" s="58" t="s">
        <v>54</v>
      </c>
      <c r="I66" s="109"/>
      <c r="J66" s="59">
        <v>0.1</v>
      </c>
      <c r="K66" s="60">
        <f t="shared" si="0"/>
        <v>0</v>
      </c>
      <c r="L66" s="6">
        <f t="shared" si="5"/>
        <v>0</v>
      </c>
    </row>
    <row r="67" spans="1:12" ht="60" customHeight="1" x14ac:dyDescent="0.3">
      <c r="A67" s="107"/>
      <c r="B67" s="107"/>
      <c r="C67" s="107"/>
      <c r="D67" s="107" t="s">
        <v>160</v>
      </c>
      <c r="E67" s="107"/>
      <c r="F67" s="53" t="s">
        <v>241</v>
      </c>
      <c r="G67" s="66"/>
      <c r="H67" s="58" t="s">
        <v>54</v>
      </c>
      <c r="I67" s="109"/>
      <c r="J67" s="59">
        <v>0.1</v>
      </c>
      <c r="K67" s="60">
        <f t="shared" si="0"/>
        <v>0</v>
      </c>
      <c r="L67" s="6">
        <f t="shared" si="5"/>
        <v>0</v>
      </c>
    </row>
    <row r="68" spans="1:12" ht="60" customHeight="1" x14ac:dyDescent="0.3">
      <c r="A68" s="107"/>
      <c r="B68" s="107"/>
      <c r="C68" s="107"/>
      <c r="D68" s="107" t="s">
        <v>161</v>
      </c>
      <c r="E68" s="107"/>
      <c r="F68" s="53" t="s">
        <v>256</v>
      </c>
      <c r="G68" s="66"/>
      <c r="H68" s="58" t="s">
        <v>54</v>
      </c>
      <c r="I68" s="109"/>
      <c r="J68" s="59">
        <v>0.1</v>
      </c>
      <c r="K68" s="60">
        <f t="shared" si="0"/>
        <v>0</v>
      </c>
      <c r="L68" s="6">
        <f t="shared" si="5"/>
        <v>0</v>
      </c>
    </row>
    <row r="69" spans="1:12" ht="60" customHeight="1" x14ac:dyDescent="0.3">
      <c r="A69" s="107" t="s">
        <v>189</v>
      </c>
      <c r="B69" s="107" t="s">
        <v>152</v>
      </c>
      <c r="C69" s="107"/>
      <c r="D69" s="107" t="s">
        <v>153</v>
      </c>
      <c r="E69" s="107"/>
      <c r="F69" s="53" t="s">
        <v>243</v>
      </c>
      <c r="G69" s="66"/>
      <c r="H69" s="58" t="s">
        <v>54</v>
      </c>
      <c r="I69" s="108">
        <v>0.1</v>
      </c>
      <c r="J69" s="59">
        <v>0.15</v>
      </c>
      <c r="K69" s="60">
        <f t="shared" si="0"/>
        <v>0</v>
      </c>
      <c r="L69" s="6">
        <f>$I$69*J69*K69</f>
        <v>0</v>
      </c>
    </row>
    <row r="70" spans="1:12" ht="60" customHeight="1" x14ac:dyDescent="0.3">
      <c r="A70" s="107"/>
      <c r="B70" s="107"/>
      <c r="C70" s="107"/>
      <c r="D70" s="107" t="s">
        <v>154</v>
      </c>
      <c r="E70" s="107"/>
      <c r="F70" s="53" t="s">
        <v>244</v>
      </c>
      <c r="G70" s="66"/>
      <c r="H70" s="58" t="s">
        <v>54</v>
      </c>
      <c r="I70" s="109"/>
      <c r="J70" s="59">
        <v>0.15</v>
      </c>
      <c r="K70" s="60">
        <f t="shared" si="0"/>
        <v>0</v>
      </c>
      <c r="L70" s="6">
        <f t="shared" ref="L70:L77" si="6">$I$69*J70*K70</f>
        <v>0</v>
      </c>
    </row>
    <row r="71" spans="1:12" ht="60" customHeight="1" x14ac:dyDescent="0.3">
      <c r="A71" s="107"/>
      <c r="B71" s="107"/>
      <c r="C71" s="107"/>
      <c r="D71" s="107" t="s">
        <v>155</v>
      </c>
      <c r="E71" s="107"/>
      <c r="F71" s="53" t="s">
        <v>245</v>
      </c>
      <c r="G71" s="66"/>
      <c r="H71" s="58" t="s">
        <v>54</v>
      </c>
      <c r="I71" s="109"/>
      <c r="J71" s="59">
        <v>0.1</v>
      </c>
      <c r="K71" s="60">
        <f t="shared" si="0"/>
        <v>0</v>
      </c>
      <c r="L71" s="6">
        <f t="shared" si="6"/>
        <v>0</v>
      </c>
    </row>
    <row r="72" spans="1:12" ht="60" customHeight="1" x14ac:dyDescent="0.3">
      <c r="A72" s="107"/>
      <c r="B72" s="107"/>
      <c r="C72" s="107"/>
      <c r="D72" s="107" t="s">
        <v>156</v>
      </c>
      <c r="E72" s="107"/>
      <c r="F72" s="53" t="s">
        <v>246</v>
      </c>
      <c r="G72" s="66"/>
      <c r="H72" s="58" t="s">
        <v>54</v>
      </c>
      <c r="I72" s="109"/>
      <c r="J72" s="59">
        <v>0.12</v>
      </c>
      <c r="K72" s="60">
        <f t="shared" si="0"/>
        <v>0</v>
      </c>
      <c r="L72" s="6">
        <f t="shared" si="6"/>
        <v>0</v>
      </c>
    </row>
    <row r="73" spans="1:12" ht="60" customHeight="1" x14ac:dyDescent="0.3">
      <c r="A73" s="107"/>
      <c r="B73" s="107"/>
      <c r="C73" s="107"/>
      <c r="D73" s="107" t="s">
        <v>157</v>
      </c>
      <c r="E73" s="107"/>
      <c r="F73" s="53" t="s">
        <v>247</v>
      </c>
      <c r="G73" s="66"/>
      <c r="H73" s="58" t="s">
        <v>54</v>
      </c>
      <c r="I73" s="109"/>
      <c r="J73" s="59">
        <v>0.08</v>
      </c>
      <c r="K73" s="60">
        <f t="shared" si="0"/>
        <v>0</v>
      </c>
      <c r="L73" s="6">
        <f t="shared" si="6"/>
        <v>0</v>
      </c>
    </row>
    <row r="74" spans="1:12" ht="60" customHeight="1" x14ac:dyDescent="0.3">
      <c r="A74" s="107"/>
      <c r="B74" s="107"/>
      <c r="C74" s="107"/>
      <c r="D74" s="107" t="s">
        <v>158</v>
      </c>
      <c r="E74" s="107"/>
      <c r="F74" s="53" t="s">
        <v>248</v>
      </c>
      <c r="G74" s="66"/>
      <c r="H74" s="58" t="s">
        <v>54</v>
      </c>
      <c r="I74" s="109"/>
      <c r="J74" s="59">
        <v>0.1</v>
      </c>
      <c r="K74" s="60">
        <f t="shared" si="0"/>
        <v>0</v>
      </c>
      <c r="L74" s="6">
        <f t="shared" si="6"/>
        <v>0</v>
      </c>
    </row>
    <row r="75" spans="1:12" ht="60" customHeight="1" x14ac:dyDescent="0.3">
      <c r="A75" s="107"/>
      <c r="B75" s="107"/>
      <c r="C75" s="107"/>
      <c r="D75" s="107" t="s">
        <v>159</v>
      </c>
      <c r="E75" s="107"/>
      <c r="F75" s="53" t="s">
        <v>249</v>
      </c>
      <c r="G75" s="66"/>
      <c r="H75" s="58" t="s">
        <v>54</v>
      </c>
      <c r="I75" s="109"/>
      <c r="J75" s="59">
        <v>0.1</v>
      </c>
      <c r="K75" s="60">
        <f t="shared" si="0"/>
        <v>0</v>
      </c>
      <c r="L75" s="6">
        <f t="shared" si="6"/>
        <v>0</v>
      </c>
    </row>
    <row r="76" spans="1:12" ht="60" customHeight="1" x14ac:dyDescent="0.3">
      <c r="A76" s="107"/>
      <c r="B76" s="107"/>
      <c r="C76" s="107"/>
      <c r="D76" s="107" t="s">
        <v>160</v>
      </c>
      <c r="E76" s="107"/>
      <c r="F76" s="53" t="s">
        <v>250</v>
      </c>
      <c r="G76" s="66"/>
      <c r="H76" s="58" t="s">
        <v>54</v>
      </c>
      <c r="I76" s="109"/>
      <c r="J76" s="59">
        <v>0.1</v>
      </c>
      <c r="K76" s="60">
        <f t="shared" si="0"/>
        <v>0</v>
      </c>
      <c r="L76" s="6">
        <f t="shared" si="6"/>
        <v>0</v>
      </c>
    </row>
    <row r="77" spans="1:12" ht="60" customHeight="1" x14ac:dyDescent="0.3">
      <c r="A77" s="107"/>
      <c r="B77" s="107"/>
      <c r="C77" s="107"/>
      <c r="D77" s="107" t="s">
        <v>161</v>
      </c>
      <c r="E77" s="107"/>
      <c r="F77" s="53" t="s">
        <v>257</v>
      </c>
      <c r="G77" s="66"/>
      <c r="H77" s="58" t="s">
        <v>54</v>
      </c>
      <c r="I77" s="109"/>
      <c r="J77" s="59">
        <v>0.1</v>
      </c>
      <c r="K77" s="60">
        <f t="shared" si="0"/>
        <v>0</v>
      </c>
      <c r="L77" s="6">
        <f t="shared" si="6"/>
        <v>0</v>
      </c>
    </row>
  </sheetData>
  <mergeCells count="104">
    <mergeCell ref="A1:H2"/>
    <mergeCell ref="I1:L2"/>
    <mergeCell ref="A3:H3"/>
    <mergeCell ref="I3:L3"/>
    <mergeCell ref="A4:H4"/>
    <mergeCell ref="I4:L4"/>
    <mergeCell ref="A9:E9"/>
    <mergeCell ref="G9:L9"/>
    <mergeCell ref="A10:F10"/>
    <mergeCell ref="G10:L10"/>
    <mergeCell ref="A11:E12"/>
    <mergeCell ref="G11:L11"/>
    <mergeCell ref="G12:L12"/>
    <mergeCell ref="A5:L5"/>
    <mergeCell ref="A6:L6"/>
    <mergeCell ref="A7:F7"/>
    <mergeCell ref="G7:L7"/>
    <mergeCell ref="A8:E8"/>
    <mergeCell ref="G8:L8"/>
    <mergeCell ref="A17:L17"/>
    <mergeCell ref="A18:L18"/>
    <mergeCell ref="A19:L19"/>
    <mergeCell ref="A20:L20"/>
    <mergeCell ref="A21:L21"/>
    <mergeCell ref="A22:C22"/>
    <mergeCell ref="D22:E22"/>
    <mergeCell ref="A13:F13"/>
    <mergeCell ref="G13:L13"/>
    <mergeCell ref="A14:E16"/>
    <mergeCell ref="G14:L14"/>
    <mergeCell ref="G15:L15"/>
    <mergeCell ref="G16:L16"/>
    <mergeCell ref="I33:I41"/>
    <mergeCell ref="D34:E34"/>
    <mergeCell ref="D35:E35"/>
    <mergeCell ref="D36:E36"/>
    <mergeCell ref="D37:E37"/>
    <mergeCell ref="A24:A32"/>
    <mergeCell ref="B24:C32"/>
    <mergeCell ref="D24:E24"/>
    <mergeCell ref="I24:I32"/>
    <mergeCell ref="D25:E25"/>
    <mergeCell ref="D26:E26"/>
    <mergeCell ref="D27:E27"/>
    <mergeCell ref="D28:E28"/>
    <mergeCell ref="D29:E29"/>
    <mergeCell ref="D30:E30"/>
    <mergeCell ref="D38:E38"/>
    <mergeCell ref="D39:E39"/>
    <mergeCell ref="D40:E40"/>
    <mergeCell ref="D41:E41"/>
    <mergeCell ref="I42:I50"/>
    <mergeCell ref="D43:E43"/>
    <mergeCell ref="D44:E44"/>
    <mergeCell ref="D45:E45"/>
    <mergeCell ref="D46:E46"/>
    <mergeCell ref="D47:E47"/>
    <mergeCell ref="D48:E48"/>
    <mergeCell ref="D49:E49"/>
    <mergeCell ref="D50:E50"/>
    <mergeCell ref="A42:A50"/>
    <mergeCell ref="B42:C50"/>
    <mergeCell ref="D42:E42"/>
    <mergeCell ref="D31:E31"/>
    <mergeCell ref="D32:E32"/>
    <mergeCell ref="A33:A41"/>
    <mergeCell ref="B33:C41"/>
    <mergeCell ref="D33:E33"/>
    <mergeCell ref="D51:E51"/>
    <mergeCell ref="I69:I77"/>
    <mergeCell ref="D70:E70"/>
    <mergeCell ref="D71:E71"/>
    <mergeCell ref="D72:E72"/>
    <mergeCell ref="D73:E73"/>
    <mergeCell ref="D74:E74"/>
    <mergeCell ref="D75:E75"/>
    <mergeCell ref="D76:E76"/>
    <mergeCell ref="D66:E66"/>
    <mergeCell ref="D67:E67"/>
    <mergeCell ref="D68:E68"/>
    <mergeCell ref="D77:E77"/>
    <mergeCell ref="I60:I68"/>
    <mergeCell ref="D61:E61"/>
    <mergeCell ref="D62:E62"/>
    <mergeCell ref="D63:E63"/>
    <mergeCell ref="D64:E64"/>
    <mergeCell ref="A51:A59"/>
    <mergeCell ref="B51:C59"/>
    <mergeCell ref="I51:I59"/>
    <mergeCell ref="D52:E52"/>
    <mergeCell ref="D53:E53"/>
    <mergeCell ref="D54:E54"/>
    <mergeCell ref="D55:E55"/>
    <mergeCell ref="D56:E56"/>
    <mergeCell ref="D57:E57"/>
    <mergeCell ref="D65:E65"/>
    <mergeCell ref="A69:A77"/>
    <mergeCell ref="B69:C77"/>
    <mergeCell ref="D69:E69"/>
    <mergeCell ref="D58:E58"/>
    <mergeCell ref="D59:E59"/>
    <mergeCell ref="A60:A68"/>
    <mergeCell ref="B60:C68"/>
    <mergeCell ref="D60:E60"/>
  </mergeCells>
  <dataValidations count="1">
    <dataValidation type="list" allowBlank="1" showInputMessage="1" showErrorMessage="1" sqref="G24:G77" xr:uid="{DC556D11-0058-4037-9B07-EB1173202B89}">
      <formula1>"ja,nein"</formula1>
    </dataValidation>
  </dataValidations>
  <pageMargins left="0.51181102362204722" right="0.51181102362204722" top="0.78740157480314965" bottom="0.59055118110236227" header="0.31496062992125984" footer="0.31496062992125984"/>
  <pageSetup paperSize="9" scale="59" fitToHeight="0" orientation="landscape" r:id="rId1"/>
  <headerFooter>
    <oddHeader>&amp;LONTRAS Gastransport GmbH
Vergabeverfahren 
ONTRAS-2023-0008 - SAP S/4HANA&amp;CTeilnahmewettbewerb&amp;REignungsbewertungsmatrix</oddHeader>
    <oddFooter>&amp;L&amp;F&amp;C&amp;D&amp;RSeite &amp;P von &amp;N</oddFooter>
  </headerFooter>
  <rowBreaks count="6" manualBreakCount="6">
    <brk id="17" max="16383" man="1"/>
    <brk id="32" max="16383" man="1"/>
    <brk id="41" max="16383" man="1"/>
    <brk id="50" max="16383" man="1"/>
    <brk id="59" max="16383" man="1"/>
    <brk id="68"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EDD3B7-5720-4241-A1E0-067F07BFD8E1}">
  <sheetPr>
    <tabColor theme="4"/>
  </sheetPr>
  <dimension ref="A1:I16"/>
  <sheetViews>
    <sheetView showGridLines="0" view="pageLayout" zoomScaleNormal="100" workbookViewId="0">
      <selection activeCell="B18" sqref="B18"/>
    </sheetView>
  </sheetViews>
  <sheetFormatPr baseColWidth="10" defaultColWidth="11.44140625" defaultRowHeight="14.4" x14ac:dyDescent="0.3"/>
  <cols>
    <col min="1" max="1" width="5" customWidth="1"/>
    <col min="2" max="2" width="45.21875" customWidth="1"/>
    <col min="3" max="5" width="20" customWidth="1"/>
    <col min="6" max="6" width="20" style="1" customWidth="1"/>
    <col min="7" max="7" width="36.5546875" style="1" hidden="1" customWidth="1"/>
    <col min="8" max="9" width="11.44140625" style="1"/>
  </cols>
  <sheetData>
    <row r="1" spans="1:7" ht="14.4" customHeight="1" x14ac:dyDescent="0.3">
      <c r="A1" s="125" t="s">
        <v>6</v>
      </c>
      <c r="B1" s="127"/>
      <c r="C1" s="144" t="str">
        <f>Deckblatt!B13</f>
        <v>&lt;Name des Bewerbers bzw.  Federführers der Bewerbergemeinschaft&gt;</v>
      </c>
      <c r="D1" s="145"/>
      <c r="E1" s="145"/>
      <c r="F1" s="146"/>
    </row>
    <row r="2" spans="1:7" ht="14.4" customHeight="1" x14ac:dyDescent="0.3">
      <c r="A2" s="128"/>
      <c r="B2" s="130"/>
      <c r="C2" s="147"/>
      <c r="D2" s="148"/>
      <c r="E2" s="148"/>
      <c r="F2" s="149"/>
    </row>
    <row r="3" spans="1:7" x14ac:dyDescent="0.3">
      <c r="A3" s="150"/>
      <c r="B3" s="151"/>
      <c r="C3" s="151"/>
      <c r="D3" s="151"/>
      <c r="E3" s="151"/>
      <c r="F3" s="152"/>
    </row>
    <row r="4" spans="1:7" ht="56.55" customHeight="1" x14ac:dyDescent="0.3">
      <c r="A4" s="140" t="s">
        <v>82</v>
      </c>
      <c r="B4" s="141"/>
      <c r="C4" s="39" t="s">
        <v>83</v>
      </c>
      <c r="D4" s="39" t="s">
        <v>84</v>
      </c>
      <c r="E4" s="69" t="s">
        <v>85</v>
      </c>
      <c r="F4" s="69" t="s">
        <v>196</v>
      </c>
      <c r="G4" s="1" t="s">
        <v>86</v>
      </c>
    </row>
    <row r="5" spans="1:7" x14ac:dyDescent="0.3">
      <c r="A5" s="32">
        <v>1</v>
      </c>
      <c r="B5" s="32" t="str">
        <f>'Wirtschaftliche+Finanzielle LF'!A7</f>
        <v>Wirtschaftliche und finanzielle Leistungsfähigkeit</v>
      </c>
      <c r="C5" s="33" cm="1">
        <f t="array" aca="1" ref="C5" ca="1">INDIRECT("'"&amp;$G5&amp;"'"&amp;"!$I$7",TRUE)</f>
        <v>0</v>
      </c>
      <c r="D5" s="34">
        <v>0.15</v>
      </c>
      <c r="E5" s="33">
        <f t="shared" ref="E5:E13" ca="1" si="0">C5*D5</f>
        <v>0</v>
      </c>
      <c r="F5" s="71"/>
      <c r="G5" s="1" t="s">
        <v>87</v>
      </c>
    </row>
    <row r="6" spans="1:7" x14ac:dyDescent="0.3">
      <c r="A6" s="35">
        <v>2</v>
      </c>
      <c r="B6" s="35" t="str">
        <f>'Marktposition+Marktausrichtung'!A7</f>
        <v>Marktposition und Marktausrichtung</v>
      </c>
      <c r="C6" s="36" cm="1">
        <f t="array" aca="1" ref="C6" ca="1">INDIRECT("'"&amp;$G6&amp;"'"&amp;"!$I$7",TRUE)</f>
        <v>0</v>
      </c>
      <c r="D6" s="37">
        <v>0.1</v>
      </c>
      <c r="E6" s="36">
        <f t="shared" ca="1" si="0"/>
        <v>0</v>
      </c>
      <c r="F6" s="72"/>
      <c r="G6" s="1" t="s">
        <v>88</v>
      </c>
    </row>
    <row r="7" spans="1:7" x14ac:dyDescent="0.3">
      <c r="A7" s="32">
        <v>3</v>
      </c>
      <c r="B7" s="32" t="str">
        <f>'Leistungsportfolio+ -fähigkeit'!A7</f>
        <v>Leistungsportfolio und Leistungsfähigkeit</v>
      </c>
      <c r="C7" s="33" cm="1">
        <f t="array" aca="1" ref="C7" ca="1">INDIRECT("'"&amp;$G7&amp;"'"&amp;"!$I$7",TRUE)</f>
        <v>0</v>
      </c>
      <c r="D7" s="34">
        <v>0.17499999999999999</v>
      </c>
      <c r="E7" s="33">
        <f t="shared" ca="1" si="0"/>
        <v>0</v>
      </c>
      <c r="F7" s="71"/>
      <c r="G7" s="1" t="s">
        <v>89</v>
      </c>
    </row>
    <row r="8" spans="1:7" x14ac:dyDescent="0.3">
      <c r="A8" s="35">
        <v>4</v>
      </c>
      <c r="B8" s="35" t="str">
        <f>'Kapazitäten+Kompetenzen'!A7</f>
        <v>Kapazitäten und Kompetenzen</v>
      </c>
      <c r="C8" s="36" cm="1">
        <f t="array" aca="1" ref="C8" ca="1">INDIRECT("'"&amp;$G8&amp;"'"&amp;"!$I$7",TRUE)</f>
        <v>0</v>
      </c>
      <c r="D8" s="37">
        <v>0.2</v>
      </c>
      <c r="E8" s="36">
        <f t="shared" ca="1" si="0"/>
        <v>0</v>
      </c>
      <c r="F8" s="72"/>
      <c r="G8" s="1" t="s">
        <v>90</v>
      </c>
    </row>
    <row r="9" spans="1:7" x14ac:dyDescent="0.3">
      <c r="A9" s="32">
        <v>5</v>
      </c>
      <c r="B9" s="32" t="str">
        <f>Partnerschaften!A7</f>
        <v>Partnerschaften</v>
      </c>
      <c r="C9" s="33" cm="1">
        <f t="array" aca="1" ref="C9" ca="1">INDIRECT("'"&amp;$G9&amp;"'"&amp;"!$I$7",TRUE)</f>
        <v>0</v>
      </c>
      <c r="D9" s="34">
        <v>2.5000000000000001E-2</v>
      </c>
      <c r="E9" s="33">
        <f t="shared" ca="1" si="0"/>
        <v>0</v>
      </c>
      <c r="F9" s="71"/>
      <c r="G9" s="1" t="s">
        <v>52</v>
      </c>
    </row>
    <row r="10" spans="1:7" x14ac:dyDescent="0.3">
      <c r="A10" s="35">
        <v>6</v>
      </c>
      <c r="B10" s="35" t="str">
        <f>Zertifizierungen!A7</f>
        <v>Zertifizierungen</v>
      </c>
      <c r="C10" s="36" cm="1">
        <f t="array" aca="1" ref="C10" ca="1">INDIRECT("'"&amp;$G10&amp;"'"&amp;"!$I$7",TRUE)</f>
        <v>0</v>
      </c>
      <c r="D10" s="37">
        <v>0.05</v>
      </c>
      <c r="E10" s="36">
        <f t="shared" ca="1" si="0"/>
        <v>0</v>
      </c>
      <c r="F10" s="72"/>
      <c r="G10" s="1" t="s">
        <v>55</v>
      </c>
    </row>
    <row r="11" spans="1:7" x14ac:dyDescent="0.3">
      <c r="A11" s="32">
        <v>7</v>
      </c>
      <c r="B11" s="32" t="s">
        <v>91</v>
      </c>
      <c r="C11" s="33">
        <f>'Referenz 1'!L23</f>
        <v>0</v>
      </c>
      <c r="D11" s="34">
        <v>0.1</v>
      </c>
      <c r="E11" s="33">
        <f t="shared" si="0"/>
        <v>0</v>
      </c>
      <c r="F11" s="33">
        <f>E11</f>
        <v>0</v>
      </c>
      <c r="G11" s="1" t="s">
        <v>91</v>
      </c>
    </row>
    <row r="12" spans="1:7" x14ac:dyDescent="0.3">
      <c r="A12" s="35">
        <v>8</v>
      </c>
      <c r="B12" s="35" t="s">
        <v>92</v>
      </c>
      <c r="C12" s="36">
        <f>'Referenz 2'!L23</f>
        <v>0</v>
      </c>
      <c r="D12" s="37">
        <v>0.1</v>
      </c>
      <c r="E12" s="36">
        <f t="shared" si="0"/>
        <v>0</v>
      </c>
      <c r="F12" s="36">
        <f t="shared" ref="F12:F13" si="1">E12</f>
        <v>0</v>
      </c>
      <c r="G12" s="1" t="s">
        <v>92</v>
      </c>
    </row>
    <row r="13" spans="1:7" x14ac:dyDescent="0.3">
      <c r="A13" s="32">
        <v>9</v>
      </c>
      <c r="B13" s="32" t="s">
        <v>168</v>
      </c>
      <c r="C13" s="33">
        <f>'Referenz 3'!L23</f>
        <v>0</v>
      </c>
      <c r="D13" s="34">
        <v>0.1</v>
      </c>
      <c r="E13" s="33">
        <f t="shared" si="0"/>
        <v>0</v>
      </c>
      <c r="F13" s="33">
        <f t="shared" si="1"/>
        <v>0</v>
      </c>
    </row>
    <row r="14" spans="1:7" ht="15.6" x14ac:dyDescent="0.3">
      <c r="A14" s="142" t="s">
        <v>93</v>
      </c>
      <c r="B14" s="143"/>
      <c r="C14" s="31"/>
      <c r="D14" s="31">
        <f>SUM(D5:D13)</f>
        <v>1</v>
      </c>
      <c r="E14" s="70">
        <f t="shared" ref="E14" ca="1" si="2">SUM(E5:E13)</f>
        <v>0</v>
      </c>
      <c r="F14" s="70">
        <f t="shared" ref="F14" si="3">SUM(F5:F13)</f>
        <v>0</v>
      </c>
    </row>
    <row r="15" spans="1:7" x14ac:dyDescent="0.3">
      <c r="A15" s="1"/>
      <c r="B15" s="1"/>
      <c r="C15" s="1"/>
      <c r="D15" s="1"/>
      <c r="E15" s="1"/>
    </row>
    <row r="16" spans="1:7" ht="42.75" customHeight="1" x14ac:dyDescent="0.3">
      <c r="A16" s="137" t="s">
        <v>197</v>
      </c>
      <c r="B16" s="138"/>
      <c r="C16" s="138"/>
      <c r="D16" s="138"/>
      <c r="E16" s="138"/>
      <c r="F16" s="139"/>
    </row>
  </sheetData>
  <mergeCells count="6">
    <mergeCell ref="A16:F16"/>
    <mergeCell ref="A1:B2"/>
    <mergeCell ref="A4:B4"/>
    <mergeCell ref="A14:B14"/>
    <mergeCell ref="C1:F2"/>
    <mergeCell ref="A3:F3"/>
  </mergeCells>
  <pageMargins left="0.70866141732283472" right="0.70866141732283472" top="0.95" bottom="0.78740157480314965" header="0.31496062992125984" footer="0.31496062992125984"/>
  <pageSetup paperSize="9" orientation="landscape" horizontalDpi="300" verticalDpi="300" r:id="rId1"/>
  <headerFooter>
    <oddHeader>&amp;LONTRAS Gastransport GmbH
Vergabeverfahren 
ONTRAS-2023-0008 - SAP S/4HANA&amp;CTeilnahmewettbewerb&amp;REignungsbewertungsmatrix</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AD5E18A4DF309A4BBD5D74C1D3D5A540" ma:contentTypeVersion="4" ma:contentTypeDescription="Ein neues Dokument erstellen." ma:contentTypeScope="" ma:versionID="c13c7efa43a45fdd307ce32cd86b213b">
  <xsd:schema xmlns:xsd="http://www.w3.org/2001/XMLSchema" xmlns:xs="http://www.w3.org/2001/XMLSchema" xmlns:p="http://schemas.microsoft.com/office/2006/metadata/properties" xmlns:ns2="bcddc9d0-2a5d-4d98-b8e6-0c2ac5bca0fd" xmlns:ns3="912f5778-ab20-45b7-9319-30dce2d1f651" targetNamespace="http://schemas.microsoft.com/office/2006/metadata/properties" ma:root="true" ma:fieldsID="6c3b5c4741ae187dddd00066dce996c9" ns2:_="" ns3:_="">
    <xsd:import namespace="bcddc9d0-2a5d-4d98-b8e6-0c2ac5bca0fd"/>
    <xsd:import namespace="912f5778-ab20-45b7-9319-30dce2d1f65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cddc9d0-2a5d-4d98-b8e6-0c2ac5bca0f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12f5778-ab20-45b7-9319-30dce2d1f651" elementFormDefault="qualified">
    <xsd:import namespace="http://schemas.microsoft.com/office/2006/documentManagement/types"/>
    <xsd:import namespace="http://schemas.microsoft.com/office/infopath/2007/PartnerControls"/>
    <xsd:element name="SharedWithUsers" ma:index="10"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777174B-E8A2-4BF9-9604-A92821D8C85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cddc9d0-2a5d-4d98-b8e6-0c2ac5bca0fd"/>
    <ds:schemaRef ds:uri="912f5778-ab20-45b7-9319-30dce2d1f65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0CC5B3C-F4F8-4904-A554-BB382CAFADE2}">
  <ds:schemaRefs>
    <ds:schemaRef ds:uri="bcddc9d0-2a5d-4d98-b8e6-0c2ac5bca0fd"/>
    <ds:schemaRef ds:uri="http://schemas.microsoft.com/office/infopath/2007/PartnerControls"/>
    <ds:schemaRef ds:uri="http://purl.org/dc/terms/"/>
    <ds:schemaRef ds:uri="http://schemas.microsoft.com/office/2006/documentManagement/types"/>
    <ds:schemaRef ds:uri="http://schemas.microsoft.com/office/2006/metadata/properties"/>
    <ds:schemaRef ds:uri="http://schemas.openxmlformats.org/package/2006/metadata/core-properties"/>
    <ds:schemaRef ds:uri="http://purl.org/dc/elements/1.1/"/>
    <ds:schemaRef ds:uri="912f5778-ab20-45b7-9319-30dce2d1f651"/>
    <ds:schemaRef ds:uri="http://www.w3.org/XML/1998/namespace"/>
    <ds:schemaRef ds:uri="http://purl.org/dc/dcmitype/"/>
  </ds:schemaRefs>
</ds:datastoreItem>
</file>

<file path=customXml/itemProps3.xml><?xml version="1.0" encoding="utf-8"?>
<ds:datastoreItem xmlns:ds="http://schemas.openxmlformats.org/officeDocument/2006/customXml" ds:itemID="{EC6788EC-1C03-4C71-A163-DA1DB29A5C5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2</DocSecurity>
  <ScaleCrop>false</ScaleCrop>
  <HeadingPairs>
    <vt:vector size="4" baseType="variant">
      <vt:variant>
        <vt:lpstr>Arbeitsblätter</vt:lpstr>
      </vt:variant>
      <vt:variant>
        <vt:i4>12</vt:i4>
      </vt:variant>
      <vt:variant>
        <vt:lpstr>Benannte Bereiche</vt:lpstr>
      </vt:variant>
      <vt:variant>
        <vt:i4>1</vt:i4>
      </vt:variant>
    </vt:vector>
  </HeadingPairs>
  <TitlesOfParts>
    <vt:vector size="13" baseType="lpstr">
      <vt:lpstr>Deckblatt</vt:lpstr>
      <vt:lpstr>Ausfüllhinweise</vt:lpstr>
      <vt:lpstr>Wirtschaftliche+Finanzielle LF</vt:lpstr>
      <vt:lpstr>Marktposition+Marktausrichtung</vt:lpstr>
      <vt:lpstr>Leistungsportfolio+ -fähigkeit</vt:lpstr>
      <vt:lpstr>Kapazitäten+Kompetenzen</vt:lpstr>
      <vt:lpstr>Partnerschaften</vt:lpstr>
      <vt:lpstr>Zertifizierungen</vt:lpstr>
      <vt:lpstr>Referenz 1</vt:lpstr>
      <vt:lpstr>Referenz 2</vt:lpstr>
      <vt:lpstr>Referenz 3</vt:lpstr>
      <vt:lpstr>Gesamtbewertung</vt:lpstr>
      <vt:lpstr>'Marktposition+Marktausrichtung'!Druckbereich</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Joachim Cramer</dc:creator>
  <cp:keywords/>
  <dc:description/>
  <cp:lastModifiedBy>Joachim Cramer</cp:lastModifiedBy>
  <cp:revision/>
  <cp:lastPrinted>2023-06-27T07:34:44Z</cp:lastPrinted>
  <dcterms:created xsi:type="dcterms:W3CDTF">2021-10-11T09:37:15Z</dcterms:created>
  <dcterms:modified xsi:type="dcterms:W3CDTF">2023-06-27T07:34:48Z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0x010100AD5E18A4DF309A4BBD5D74C1D3D5A540</vt:lpwstr>
  </property>
  <property fmtid="{D5CDD505-2E9C-101B-9397-08002B2CF9AE}" pid="3" name="MediaServiceImageTags">
    <vt:lpwstr/>
  </property>
  <property fmtid="{D5CDD505-2E9C-101B-9397-08002B2CF9AE}" pid="4" name="MSIP_Label_f10e390b-bc72-4d5b-9d13-2aa57d2a05f1_Enabled">
    <vt:lpwstr>true</vt:lpwstr>
  </property>
  <property fmtid="{D5CDD505-2E9C-101B-9397-08002B2CF9AE}" pid="5" name="MSIP_Label_f10e390b-bc72-4d5b-9d13-2aa57d2a05f1_SetDate">
    <vt:lpwstr>2023-01-30T10:35:56Z</vt:lpwstr>
  </property>
  <property fmtid="{D5CDD505-2E9C-101B-9397-08002B2CF9AE}" pid="6" name="MSIP_Label_f10e390b-bc72-4d5b-9d13-2aa57d2a05f1_Method">
    <vt:lpwstr>Standard</vt:lpwstr>
  </property>
  <property fmtid="{D5CDD505-2E9C-101B-9397-08002B2CF9AE}" pid="7" name="MSIP_Label_f10e390b-bc72-4d5b-9d13-2aa57d2a05f1_Name">
    <vt:lpwstr>Öffentlich</vt:lpwstr>
  </property>
  <property fmtid="{D5CDD505-2E9C-101B-9397-08002B2CF9AE}" pid="8" name="MSIP_Label_f10e390b-bc72-4d5b-9d13-2aa57d2a05f1_SiteId">
    <vt:lpwstr>a853a335-e38e-436b-98e2-9ffabedf1e1e</vt:lpwstr>
  </property>
  <property fmtid="{D5CDD505-2E9C-101B-9397-08002B2CF9AE}" pid="9" name="MSIP_Label_f10e390b-bc72-4d5b-9d13-2aa57d2a05f1_ActionId">
    <vt:lpwstr>10263f65-fd17-4f74-862e-c88187c5b4e7</vt:lpwstr>
  </property>
  <property fmtid="{D5CDD505-2E9C-101B-9397-08002B2CF9AE}" pid="10" name="MSIP_Label_f10e390b-bc72-4d5b-9d13-2aa57d2a05f1_ContentBits">
    <vt:lpwstr>0</vt:lpwstr>
  </property>
</Properties>
</file>