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https://ontras.sharepoint.com/sites/RegManEPolOE121EXTERN-Entgeltbestimmung/Freigegebene Dokumente/Entgeltbestimmung/Entgeltbestimmung 2024/Transparenz/"/>
    </mc:Choice>
  </mc:AlternateContent>
  <xr:revisionPtr revIDLastSave="0" documentId="8_{EBD641FA-C17A-464E-B0E9-5EBC84CDEB1C}" xr6:coauthVersionLast="47" xr6:coauthVersionMax="47" xr10:uidLastSave="{00000000-0000-0000-0000-000000000000}"/>
  <bookViews>
    <workbookView xWindow="-120" yWindow="-120" windowWidth="29040" windowHeight="15840" firstSheet="1" activeTab="1" xr2:uid="{00000000-000D-0000-FFFF-FFFF00000000}"/>
  </bookViews>
  <sheets>
    <sheet name="Art. 30 (2) b)" sheetId="4" r:id="rId1"/>
    <sheet name="Art. 30 (2) a) ii) NC TAR" sheetId="5" r:id="rId2"/>
  </sheets>
  <externalReferences>
    <externalReference r:id="rId3"/>
  </externalReferences>
  <definedNames>
    <definedName name="A_TN_ID">#REF!</definedName>
    <definedName name="ASP_E">#REF!</definedName>
    <definedName name="ASP_ID">#REF!</definedName>
    <definedName name="E_TN_ID">#REF!</definedName>
    <definedName name="ESP_E">#REF!</definedName>
    <definedName name="ESP_ID">#REF!</definedName>
    <definedName name="RLM_Arbeit">[1]E2_1_Verteilnetzentgelte!$C$38:$G$62</definedName>
    <definedName name="RLM_Leistung">[1]E2_1_Verteilnetzentgelte!$C$68:$G$92</definedName>
    <definedName name="SLP">[1]E2_1_Verteilnetzentgelte!$C$7:$G$32</definedName>
  </definedName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5" l="1"/>
  <c r="G7" i="5"/>
  <c r="E7" i="5"/>
  <c r="D7" i="5"/>
  <c r="G8" i="5"/>
  <c r="G9" i="5"/>
  <c r="G10" i="5"/>
  <c r="F8" i="5"/>
  <c r="F9" i="5"/>
  <c r="F10" i="5"/>
  <c r="D8" i="5"/>
  <c r="D9" i="5"/>
  <c r="D10" i="5"/>
  <c r="C9" i="5"/>
  <c r="C10" i="5"/>
  <c r="C18" i="4"/>
  <c r="H7" i="5"/>
  <c r="C9" i="4"/>
  <c r="C17" i="4"/>
  <c r="C19" i="4"/>
  <c r="E8" i="5"/>
  <c r="H8" i="5"/>
  <c r="E9" i="5"/>
  <c r="E10" i="5"/>
  <c r="H10" i="5"/>
  <c r="H9" i="5"/>
</calcChain>
</file>

<file path=xl/sharedStrings.xml><?xml version="1.0" encoding="utf-8"?>
<sst xmlns="http://schemas.openxmlformats.org/spreadsheetml/2006/main" count="36" uniqueCount="36">
  <si>
    <t>Vereinfachtes Entgeltmodell nach Art. 30 (2) b) NC TAR / simplified Model according to  Art. 30 (2) b) NC TAR</t>
  </si>
  <si>
    <r>
      <t>Date:</t>
    </r>
    <r>
      <rPr>
        <b/>
        <u/>
        <sz val="11"/>
        <color rgb="FFFF0000"/>
        <rFont val="Calibri"/>
        <family val="2"/>
        <scheme val="minor"/>
      </rPr>
      <t xml:space="preserve"> 29.11.2023</t>
    </r>
  </si>
  <si>
    <t>Marktgebiet THE/ market area THE</t>
  </si>
  <si>
    <t>Status quo 2024</t>
  </si>
  <si>
    <t>sum of allowed revenues of all TSO in the market area THE [€/a]</t>
  </si>
  <si>
    <t>Summe der Erlösobergrenzen aller FNB im THE-Marktgebiet [€/a]</t>
  </si>
  <si>
    <t>sum of forecasted adjusted capacity bookings 
of all TSO in the market area THE [kWh/h/a]</t>
  </si>
  <si>
    <t>Summe der prognostizierten adjustierten Kapazitätsbuchungen 
aller FNB im THE-Marktgebiet [kWh/h/a]</t>
  </si>
  <si>
    <t>entry/ exit tariff in the market area THE [€/kWh/h/a]</t>
  </si>
  <si>
    <t>Ein-/ Ausspeiseentgelt im Marktgebiet THE [€/kWh/h/a]</t>
  </si>
  <si>
    <t>Simulation</t>
  </si>
  <si>
    <t>delta of the sum of allowed revenues of all TSO in the market area THE [€/a]</t>
  </si>
  <si>
    <t>Veränderung der Summe der Erlösobergrenzen aller FNB im Marktgebiet THE [€/a]</t>
  </si>
  <si>
    <t>delta of the sum of forecasted adjusted capacity bookings 
of all TSO in the market area THE [kWh/h/a]</t>
  </si>
  <si>
    <t>Veränderung der Summe der prognostizierten adjustierten Kapazitätsbuchungen 
aller FNB im Marktgebiet THE [kWh/h/a]</t>
  </si>
  <si>
    <t>current entry/ exit tariff in the market area THE [€/kWh/h/a]</t>
  </si>
  <si>
    <t>aktuelles Ein-/ Ausspeiseentgelt im Marktgebiet THE [€/kWh/h/a]</t>
  </si>
  <si>
    <t>simulated entry/ exit tariff in the market area THE [€/kWh/h/a]</t>
  </si>
  <si>
    <t>simuliertes Ein-/ Ausspeiseentgelt im Marktgebiet THE [€/kWh/h/a]</t>
  </si>
  <si>
    <t>delta</t>
  </si>
  <si>
    <t>Differenz</t>
  </si>
  <si>
    <t>Sämtliche Angaben sind indikative, unverbindliche Prognosen zur Erfüllung der Veröffentlichungspflichten nach Art. 30 (2) a) ii) NC TAR</t>
  </si>
  <si>
    <t>All information comprise indicative, non-binding forecasts to fulfill the requirements of Art. 30 (2) a) ii) NC TAR</t>
  </si>
  <si>
    <t xml:space="preserve">Art. 30 (2) a) ii) NC TAR
Prognose der Referenzpreise
Estimation of reference prices </t>
  </si>
  <si>
    <t>Jahr
Year</t>
  </si>
  <si>
    <t>Inflationsindex in Höhe 7,1 %* abzüglich einer Fortschreibung des generellen sektoralen Produktivitätsfaktors für die dritte Regulierungsperiode in Höhe von 0,49 % (finaler Wert für die 4. Regulierungsperiode ist noch nicht festgelegt)
Inflation index of 7,1 %*  minus a forward projection of the general sectoral factor for productivity for the third regulatory period of 0,49 % (no final value set for the 4. regulatory period)</t>
  </si>
  <si>
    <t>Geschätzte zulässige Erlöse aus Fernleitungsdienstleistungen vor Inflationierung und Anwendung des generellen sektoralen Produktivitätsfaktors
Forecasted transmission service revenue before inflation and application of the general sectoral factor for productivity</t>
  </si>
  <si>
    <t>Geschätzte zulässige Erlöse aus Fernleitungsdienstleistungen nach Inflationierung und Anwendung des generellen sektoralen Produktivitätsfaktors
Forecasted transmission service revenue after inflation and application of the general sectoral factor for productivity</t>
  </si>
  <si>
    <t>Prognostizierte kontrahierte Kapazität
Forecasted contracted capacity</t>
  </si>
  <si>
    <t>Prognostizierte kontrahierte Kapazität  gewichtet mit der Differenz zwischen Referenz- und Reservepreisen
Forecasted contracted capacity  weighted with the differenc between the relevant reference and reserve prices</t>
  </si>
  <si>
    <t xml:space="preserve">Indikativer Referenzpreis nach Anpassung gemäß Art. 6 (4) c) NC TAR 
Indicative reference price after rescaling according to Art. 6 (4) c) NC TAR  </t>
  </si>
  <si>
    <t>-</t>
  </si>
  <si>
    <t>Annahme zur jährlichen Entwicklung der zulässigen Erlöse aus Fernleitungsdienstleistungen ab 2025 (ausgewiesen nur bei den indikativen Referenzpreisen)
Assumption of annual development of allowed transmission services revenue from 2025 (shown only for the indicative reference prices)</t>
  </si>
  <si>
    <t>Annahme zur jährlichen Entwicklung der prognostizierten kontrahierten Kapazität ab 2025 (ausgewiesen nur bei den indikativen Referenzpreisen)
Assumption of annual development of forecasted contracted capacity from 2025 (shown only for the indicative reference prices)</t>
  </si>
  <si>
    <t>* Vom Statistischen Bundesamt wurden die folgenden VPIs veröffentlicht:
The following CPIs were published by Federal Statistical Office of Germany:
- VPI/CPI 2021: 103,1
- VPI/CPI 2022: 110,2</t>
  </si>
  <si>
    <t>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</si>
</sst>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00\ [$€-407]_-;\-* #,##0.00\ [$€-407]_-;_-* &quot;-&quot;??\ [$€-407]_-;_-@_-"/>
    <numFmt numFmtId="165" formatCode="#,##0&quot; kWh/h/a&quot;"/>
  </numFmts>
  <fonts count="10" x14ac:knownFonts="1">
    <font>
      <sz val="11"/>
      <color theme="1"/>
      <name val="Calibri"/>
      <family val="2"/>
      <scheme val="minor"/>
    </font>
    <font>
      <sz val="11"/>
      <color theme="1"/>
      <name val="Calibri"/>
      <family val="2"/>
      <scheme val="minor"/>
    </font>
    <font>
      <sz val="11"/>
      <color theme="1"/>
      <name val="Calibri"/>
      <family val="2"/>
    </font>
    <font>
      <b/>
      <u/>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u/>
      <sz val="11"/>
      <color rgb="FFFF0000"/>
      <name val="Calibri"/>
      <family val="2"/>
      <scheme val="minor"/>
    </font>
    <font>
      <u/>
      <sz val="11"/>
      <color theme="10"/>
      <name val="Calibri"/>
      <family val="2"/>
      <scheme val="minor"/>
    </font>
    <font>
      <sz val="11"/>
      <color rgb="FF000000"/>
      <name val="Calibri"/>
      <family val="2"/>
    </font>
  </fonts>
  <fills count="3">
    <fill>
      <patternFill patternType="none"/>
    </fill>
    <fill>
      <patternFill patternType="gray125"/>
    </fill>
    <fill>
      <patternFill patternType="solid">
        <fgColor theme="0" tint="-0.249977111117893"/>
        <bgColor indexed="64"/>
      </patternFill>
    </fill>
  </fills>
  <borders count="26">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59">
    <xf numFmtId="0" fontId="0" fillId="0" borderId="0" xfId="0"/>
    <xf numFmtId="9" fontId="0" fillId="0" borderId="0" xfId="2" applyFont="1"/>
    <xf numFmtId="0" fontId="3" fillId="0" borderId="0" xfId="0" applyFont="1"/>
    <xf numFmtId="0" fontId="0" fillId="0" borderId="1" xfId="0" applyBorder="1"/>
    <xf numFmtId="164" fontId="0" fillId="0" borderId="1" xfId="0" applyNumberFormat="1" applyBorder="1"/>
    <xf numFmtId="2" fontId="0" fillId="0" borderId="0" xfId="1" applyNumberFormat="1" applyFont="1"/>
    <xf numFmtId="2" fontId="0" fillId="0" borderId="0" xfId="0" applyNumberFormat="1"/>
    <xf numFmtId="9" fontId="0" fillId="2" borderId="0" xfId="2" applyFont="1" applyFill="1"/>
    <xf numFmtId="0" fontId="0" fillId="0" borderId="0" xfId="0" applyAlignment="1">
      <alignment horizontal="center"/>
    </xf>
    <xf numFmtId="9" fontId="0" fillId="0" borderId="1" xfId="2" applyFont="1" applyBorder="1"/>
    <xf numFmtId="0" fontId="2" fillId="0" borderId="0" xfId="0" applyFont="1"/>
    <xf numFmtId="0" fontId="0" fillId="0" borderId="0" xfId="0" applyAlignment="1">
      <alignment wrapText="1"/>
    </xf>
    <xf numFmtId="4" fontId="0" fillId="0" borderId="0" xfId="0" applyNumberFormat="1"/>
    <xf numFmtId="3" fontId="0" fillId="0" borderId="0" xfId="0" applyNumberFormat="1"/>
    <xf numFmtId="0" fontId="0" fillId="0" borderId="0" xfId="0" applyAlignment="1">
      <alignment horizontal="right"/>
    </xf>
    <xf numFmtId="0" fontId="1" fillId="0" borderId="0" xfId="3"/>
    <xf numFmtId="0" fontId="1" fillId="0" borderId="0" xfId="3" applyAlignment="1">
      <alignment wrapText="1"/>
    </xf>
    <xf numFmtId="0" fontId="1" fillId="0" borderId="0" xfId="3" applyAlignment="1">
      <alignment horizontal="right"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1" fillId="0" borderId="8" xfId="3" applyBorder="1" applyAlignment="1">
      <alignment horizontal="center" vertical="center"/>
    </xf>
    <xf numFmtId="42" fontId="0" fillId="0" borderId="8" xfId="4" applyNumberFormat="1" applyFont="1" applyFill="1" applyBorder="1" applyAlignment="1">
      <alignment horizontal="center" vertical="center"/>
    </xf>
    <xf numFmtId="165" fontId="1" fillId="0" borderId="8" xfId="3" applyNumberFormat="1" applyBorder="1" applyAlignment="1">
      <alignment horizontal="center" vertical="center"/>
    </xf>
    <xf numFmtId="44" fontId="0" fillId="0" borderId="9" xfId="4" applyFont="1" applyFill="1" applyBorder="1" applyAlignment="1">
      <alignment horizontal="center" vertical="center" wrapText="1"/>
    </xf>
    <xf numFmtId="0" fontId="0" fillId="0" borderId="10" xfId="3" applyFont="1" applyBorder="1" applyAlignment="1">
      <alignment horizontal="center" vertical="center" wrapText="1"/>
    </xf>
    <xf numFmtId="42" fontId="0" fillId="0" borderId="11" xfId="4" applyNumberFormat="1" applyFont="1" applyFill="1" applyBorder="1" applyAlignment="1">
      <alignment horizontal="center" vertical="center"/>
    </xf>
    <xf numFmtId="165" fontId="1" fillId="0" borderId="11" xfId="3" applyNumberFormat="1" applyBorder="1" applyAlignment="1">
      <alignment horizontal="center" vertical="center"/>
    </xf>
    <xf numFmtId="165" fontId="1" fillId="0" borderId="11" xfId="3" applyNumberFormat="1" applyBorder="1" applyAlignment="1">
      <alignment horizontal="center" vertical="center" wrapText="1"/>
    </xf>
    <xf numFmtId="0" fontId="0" fillId="0" borderId="12" xfId="3" applyFont="1" applyBorder="1" applyAlignment="1">
      <alignment horizontal="center" vertical="center" wrapText="1"/>
    </xf>
    <xf numFmtId="10" fontId="0" fillId="0" borderId="13" xfId="5" applyNumberFormat="1" applyFont="1" applyBorder="1" applyAlignment="1">
      <alignment horizontal="center" vertical="center"/>
    </xf>
    <xf numFmtId="42" fontId="0" fillId="0" borderId="13" xfId="4" applyNumberFormat="1" applyFont="1" applyFill="1" applyBorder="1" applyAlignment="1">
      <alignment horizontal="center" vertical="center"/>
    </xf>
    <xf numFmtId="44" fontId="0" fillId="0" borderId="14" xfId="4" applyFont="1" applyFill="1" applyBorder="1" applyAlignment="1">
      <alignment horizontal="center" vertical="center" wrapText="1"/>
    </xf>
    <xf numFmtId="0" fontId="0" fillId="0" borderId="15" xfId="3" applyFont="1" applyBorder="1" applyAlignment="1">
      <alignment horizontal="center" vertical="center" wrapText="1"/>
    </xf>
    <xf numFmtId="10" fontId="0" fillId="0" borderId="16" xfId="5" applyNumberFormat="1" applyFont="1" applyBorder="1" applyAlignment="1">
      <alignment horizontal="center" vertical="center"/>
    </xf>
    <xf numFmtId="42" fontId="0" fillId="0" borderId="16" xfId="4" applyNumberFormat="1" applyFont="1" applyFill="1" applyBorder="1" applyAlignment="1">
      <alignment horizontal="center" vertical="center"/>
    </xf>
    <xf numFmtId="44" fontId="0" fillId="0" borderId="17" xfId="4" applyFont="1" applyFill="1" applyBorder="1" applyAlignment="1">
      <alignment horizontal="center" vertical="center" wrapText="1"/>
    </xf>
    <xf numFmtId="0" fontId="0" fillId="0" borderId="18" xfId="3" applyFont="1" applyBorder="1" applyAlignment="1">
      <alignment horizontal="center" vertical="center" wrapText="1"/>
    </xf>
    <xf numFmtId="10" fontId="0" fillId="0" borderId="19" xfId="5" applyNumberFormat="1" applyFont="1" applyBorder="1" applyAlignment="1">
      <alignment horizontal="center" vertical="center"/>
    </xf>
    <xf numFmtId="42" fontId="0" fillId="0" borderId="19" xfId="4" applyNumberFormat="1" applyFont="1" applyFill="1" applyBorder="1" applyAlignment="1">
      <alignment horizontal="center" vertical="center"/>
    </xf>
    <xf numFmtId="44" fontId="0" fillId="0" borderId="20" xfId="4" applyFont="1" applyFill="1" applyBorder="1" applyAlignment="1">
      <alignment horizontal="center" vertical="center" wrapText="1"/>
    </xf>
    <xf numFmtId="0" fontId="5" fillId="0" borderId="21" xfId="3" applyFont="1" applyBorder="1" applyAlignment="1">
      <alignment horizontal="center" vertical="center" wrapText="1"/>
    </xf>
    <xf numFmtId="9" fontId="0" fillId="0" borderId="22" xfId="5" applyFont="1" applyBorder="1" applyAlignment="1">
      <alignment horizontal="center" vertical="center"/>
    </xf>
    <xf numFmtId="4" fontId="1" fillId="0" borderId="0" xfId="3" applyNumberFormat="1" applyAlignment="1">
      <alignment wrapText="1"/>
    </xf>
    <xf numFmtId="0" fontId="5" fillId="0" borderId="23" xfId="3" applyFont="1" applyBorder="1" applyAlignment="1">
      <alignment horizontal="center" vertical="center" wrapText="1"/>
    </xf>
    <xf numFmtId="9" fontId="6" fillId="0" borderId="24" xfId="5" applyFont="1" applyBorder="1" applyAlignment="1">
      <alignment horizontal="center" vertical="center"/>
    </xf>
    <xf numFmtId="0" fontId="6" fillId="0" borderId="0" xfId="3" applyFont="1"/>
    <xf numFmtId="0" fontId="6" fillId="0" borderId="0" xfId="3" applyFont="1" applyAlignment="1">
      <alignment wrapText="1"/>
    </xf>
    <xf numFmtId="165" fontId="1" fillId="0" borderId="25" xfId="3" applyNumberFormat="1" applyBorder="1" applyAlignment="1">
      <alignment horizontal="center" vertical="center"/>
    </xf>
    <xf numFmtId="165" fontId="1" fillId="0" borderId="25" xfId="3" applyNumberFormat="1" applyBorder="1" applyAlignment="1">
      <alignment horizontal="center" vertical="center" wrapText="1"/>
    </xf>
    <xf numFmtId="0" fontId="4" fillId="0" borderId="0" xfId="0" applyFont="1"/>
    <xf numFmtId="0" fontId="9" fillId="0" borderId="0" xfId="0" applyFont="1" applyAlignment="1">
      <alignment wrapText="1"/>
    </xf>
    <xf numFmtId="0" fontId="8" fillId="0" borderId="0" xfId="6" applyFill="1" applyBorder="1" applyAlignment="1"/>
    <xf numFmtId="1" fontId="0" fillId="0" borderId="0" xfId="0" applyNumberFormat="1" applyAlignment="1">
      <alignment horizontal="center" vertical="center"/>
    </xf>
    <xf numFmtId="0" fontId="0" fillId="0" borderId="0" xfId="3" applyFont="1" applyAlignment="1">
      <alignment horizontal="left" vertical="center" wrapText="1"/>
    </xf>
    <xf numFmtId="0" fontId="1" fillId="0" borderId="0" xfId="3" applyAlignment="1">
      <alignment horizontal="center"/>
    </xf>
    <xf numFmtId="0" fontId="4" fillId="0" borderId="2" xfId="3" applyFont="1" applyBorder="1" applyAlignment="1">
      <alignment horizontal="center" vertical="center" wrapText="1"/>
    </xf>
    <xf numFmtId="0" fontId="4" fillId="0" borderId="3" xfId="3" applyFont="1" applyBorder="1" applyAlignment="1">
      <alignment horizontal="center" vertical="center" wrapText="1"/>
    </xf>
    <xf numFmtId="0" fontId="4" fillId="0" borderId="4" xfId="3" applyFont="1" applyBorder="1" applyAlignment="1">
      <alignment horizontal="center" vertical="center" wrapText="1"/>
    </xf>
  </cellXfs>
  <cellStyles count="7">
    <cellStyle name="Hyperlink" xfId="6" xr:uid="{00000000-000B-0000-0000-000008000000}"/>
    <cellStyle name="Prozent" xfId="2" builtinId="5"/>
    <cellStyle name="Prozent 2" xfId="5" xr:uid="{0E2C1A41-6EF1-4C5E-8DAC-F518D178B884}"/>
    <cellStyle name="Standard" xfId="0" builtinId="0"/>
    <cellStyle name="Standard 2" xfId="3" xr:uid="{A8C99BCB-D550-45E1-8796-928927348DA2}"/>
    <cellStyle name="Währung" xfId="1" builtinId="4"/>
    <cellStyle name="Währung 2" xfId="4" xr:uid="{13DCBCA3-ACA7-4164-8776-525EC0C960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11287\AppData\Local\Microsoft\Windows\INetCache\Content.Outlook\J1J3YPU7\EHB%20INKA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_Ausfuellhilfe"/>
      <sheetName val="A_Allgemeine_Informationen"/>
      <sheetName val="A1_Kj_Erloesobergrenze"/>
      <sheetName val="A2_vorgelagerte_Netzkosten"/>
      <sheetName val="B1_Investitionsmaßnahmen"/>
      <sheetName val="B2_Baukostenzuschuesse"/>
      <sheetName val="B3_Lohnzusatzleistungen"/>
      <sheetName val="B4_Betriebsratstaetigkeit"/>
      <sheetName val="B5_Aus_und_Weiterbildung"/>
      <sheetName val="C1_Kapazitaetsueberlassung"/>
      <sheetName val="C2_Lastflusszusagen_KOLA"/>
      <sheetName val="D1_Treibenergie"/>
      <sheetName val="D2_Netzveraenderungen"/>
      <sheetName val="D3_Sonstiges"/>
      <sheetName val="E1_1_Allokation_EOG_u_KStR"/>
      <sheetName val="E2_1_Verteilnetzentgelte"/>
      <sheetName val="E2_2_Entry_Exit"/>
      <sheetName val="E2_3_Ms_Msstb"/>
      <sheetName val="E2_4_Sonstige_Entgelte"/>
      <sheetName val="E2_5_Sonderentgelte"/>
      <sheetName val="E3_Plausibilisierung_Entgelte"/>
      <sheetName val="F_Erlaeuterungen"/>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e.statista.com/statistik/daten/studie/2550/umfrage/entwicklung-des-verbraucherpreis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
  <sheetViews>
    <sheetView workbookViewId="0">
      <selection activeCell="E13" sqref="E13:E14"/>
    </sheetView>
  </sheetViews>
  <sheetFormatPr baseColWidth="10" defaultColWidth="11.453125" defaultRowHeight="14.5" x14ac:dyDescent="0.35"/>
  <cols>
    <col min="1" max="1" width="69.81640625" bestFit="1" customWidth="1"/>
    <col min="2" max="2" width="80.453125" bestFit="1" customWidth="1"/>
    <col min="3" max="3" width="42.26953125" bestFit="1" customWidth="1"/>
    <col min="5" max="5" width="22.7265625" customWidth="1"/>
  </cols>
  <sheetData>
    <row r="1" spans="1:5" x14ac:dyDescent="0.35">
      <c r="A1" s="50" t="s">
        <v>0</v>
      </c>
    </row>
    <row r="3" spans="1:5" x14ac:dyDescent="0.35">
      <c r="A3" s="2" t="s">
        <v>1</v>
      </c>
      <c r="B3" s="2"/>
    </row>
    <row r="4" spans="1:5" x14ac:dyDescent="0.35">
      <c r="C4" s="14" t="s">
        <v>2</v>
      </c>
    </row>
    <row r="5" spans="1:5" x14ac:dyDescent="0.35">
      <c r="A5" s="2" t="s">
        <v>3</v>
      </c>
      <c r="B5" s="2"/>
      <c r="C5" s="8"/>
    </row>
    <row r="6" spans="1:5" x14ac:dyDescent="0.35">
      <c r="A6" t="s">
        <v>4</v>
      </c>
      <c r="B6" t="s">
        <v>5</v>
      </c>
      <c r="C6" s="12">
        <v>2778485068</v>
      </c>
      <c r="E6" s="12"/>
    </row>
    <row r="7" spans="1:5" ht="29" x14ac:dyDescent="0.35">
      <c r="A7" s="11" t="s">
        <v>6</v>
      </c>
      <c r="B7" s="11" t="s">
        <v>7</v>
      </c>
      <c r="C7" s="13">
        <v>544899555</v>
      </c>
    </row>
    <row r="9" spans="1:5" x14ac:dyDescent="0.35">
      <c r="A9" t="s">
        <v>8</v>
      </c>
      <c r="B9" t="s">
        <v>9</v>
      </c>
      <c r="C9" s="5">
        <f>ROUNDUP(C6/C7,2)</f>
        <v>5.0999999999999996</v>
      </c>
    </row>
    <row r="10" spans="1:5" x14ac:dyDescent="0.35">
      <c r="A10" s="3"/>
      <c r="B10" s="3"/>
      <c r="C10" s="4"/>
    </row>
    <row r="12" spans="1:5" x14ac:dyDescent="0.35">
      <c r="A12" s="2" t="s">
        <v>10</v>
      </c>
      <c r="B12" s="2"/>
    </row>
    <row r="13" spans="1:5" x14ac:dyDescent="0.35">
      <c r="A13" t="s">
        <v>11</v>
      </c>
      <c r="B13" t="s">
        <v>12</v>
      </c>
      <c r="C13" s="7">
        <v>1</v>
      </c>
      <c r="E13" s="53"/>
    </row>
    <row r="14" spans="1:5" ht="29" x14ac:dyDescent="0.35">
      <c r="A14" s="11" t="s">
        <v>13</v>
      </c>
      <c r="B14" s="11" t="s">
        <v>14</v>
      </c>
      <c r="C14" s="7">
        <v>1</v>
      </c>
      <c r="E14" s="53"/>
    </row>
    <row r="15" spans="1:5" x14ac:dyDescent="0.35">
      <c r="A15" s="3"/>
      <c r="B15" s="3"/>
      <c r="C15" s="9"/>
    </row>
    <row r="16" spans="1:5" x14ac:dyDescent="0.35">
      <c r="C16" s="1"/>
    </row>
    <row r="17" spans="1:3" x14ac:dyDescent="0.35">
      <c r="A17" t="s">
        <v>15</v>
      </c>
      <c r="B17" t="s">
        <v>16</v>
      </c>
      <c r="C17" s="6">
        <f>+C9</f>
        <v>5.0999999999999996</v>
      </c>
    </row>
    <row r="18" spans="1:3" x14ac:dyDescent="0.35">
      <c r="A18" t="s">
        <v>17</v>
      </c>
      <c r="B18" t="s">
        <v>18</v>
      </c>
      <c r="C18" s="6">
        <f>ROUNDUP(SUMPRODUCT(C6*C13/C7*C14),2)</f>
        <v>5.0999999999999996</v>
      </c>
    </row>
    <row r="19" spans="1:3" x14ac:dyDescent="0.35">
      <c r="A19" s="10" t="s">
        <v>19</v>
      </c>
      <c r="B19" t="s">
        <v>20</v>
      </c>
      <c r="C19" s="1">
        <f>+C18/C17-1</f>
        <v>0</v>
      </c>
    </row>
    <row r="20" spans="1:3" x14ac:dyDescent="0.35">
      <c r="A20" s="3"/>
      <c r="B20" s="3"/>
      <c r="C20" s="3"/>
    </row>
  </sheetData>
  <mergeCells count="1">
    <mergeCell ref="E13:E14"/>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6FCB8-15F3-43C1-A936-9CCFF804641F}">
  <sheetPr>
    <pageSetUpPr fitToPage="1"/>
  </sheetPr>
  <dimension ref="B1:H15"/>
  <sheetViews>
    <sheetView tabSelected="1" topLeftCell="A6" workbookViewId="0">
      <selection activeCell="D13" sqref="D13"/>
    </sheetView>
  </sheetViews>
  <sheetFormatPr baseColWidth="10" defaultColWidth="11.453125" defaultRowHeight="14.5" x14ac:dyDescent="0.35"/>
  <cols>
    <col min="1" max="1" width="2.26953125" style="15" customWidth="1"/>
    <col min="2" max="2" width="66" style="16" bestFit="1" customWidth="1"/>
    <col min="3" max="3" width="29.7265625" style="15" customWidth="1"/>
    <col min="4" max="4" width="28.26953125" style="15" customWidth="1"/>
    <col min="5" max="5" width="32" style="15" customWidth="1"/>
    <col min="6" max="6" width="21.54296875" style="15" bestFit="1" customWidth="1"/>
    <col min="7" max="7" width="21.81640625" style="16" customWidth="1"/>
    <col min="8" max="8" width="18.54296875" style="16" customWidth="1"/>
    <col min="9" max="9" width="31.7265625" style="15" customWidth="1"/>
    <col min="10" max="16384" width="11.453125" style="15"/>
  </cols>
  <sheetData>
    <row r="1" spans="2:8" x14ac:dyDescent="0.35">
      <c r="B1" s="15"/>
      <c r="H1" s="17"/>
    </row>
    <row r="2" spans="2:8" ht="15" customHeight="1" x14ac:dyDescent="0.35">
      <c r="B2" s="54" t="s">
        <v>21</v>
      </c>
      <c r="C2" s="54"/>
      <c r="D2" s="54"/>
      <c r="E2" s="54"/>
      <c r="F2" s="54"/>
      <c r="G2" s="54"/>
      <c r="H2" s="54"/>
    </row>
    <row r="3" spans="2:8" ht="15" customHeight="1" x14ac:dyDescent="0.35">
      <c r="B3" s="54" t="s">
        <v>22</v>
      </c>
      <c r="C3" s="54"/>
      <c r="D3" s="54"/>
      <c r="E3" s="54"/>
      <c r="F3" s="54"/>
      <c r="G3" s="54"/>
      <c r="H3" s="54"/>
    </row>
    <row r="4" spans="2:8" ht="15" thickBot="1" x14ac:dyDescent="0.4">
      <c r="B4" s="55"/>
      <c r="C4" s="55"/>
      <c r="D4" s="55"/>
      <c r="E4" s="55"/>
    </row>
    <row r="5" spans="2:8" ht="66.75" customHeight="1" x14ac:dyDescent="0.35">
      <c r="B5" s="56" t="s">
        <v>23</v>
      </c>
      <c r="C5" s="57"/>
      <c r="D5" s="57"/>
      <c r="E5" s="57"/>
      <c r="F5" s="57"/>
      <c r="G5" s="57"/>
      <c r="H5" s="58"/>
    </row>
    <row r="6" spans="2:8" ht="272.25" customHeight="1" x14ac:dyDescent="0.35">
      <c r="B6" s="18" t="s">
        <v>24</v>
      </c>
      <c r="C6" s="19" t="s">
        <v>25</v>
      </c>
      <c r="D6" s="19" t="s">
        <v>26</v>
      </c>
      <c r="E6" s="19" t="s">
        <v>27</v>
      </c>
      <c r="F6" s="19" t="s">
        <v>28</v>
      </c>
      <c r="G6" s="19" t="s">
        <v>29</v>
      </c>
      <c r="H6" s="20" t="s">
        <v>30</v>
      </c>
    </row>
    <row r="7" spans="2:8" x14ac:dyDescent="0.35">
      <c r="B7" s="25">
        <v>2024</v>
      </c>
      <c r="C7" s="21" t="s">
        <v>31</v>
      </c>
      <c r="D7" s="26">
        <f>+'Art. 30 (2) b)'!C6</f>
        <v>2778485068</v>
      </c>
      <c r="E7" s="22">
        <f>D7</f>
        <v>2778485068</v>
      </c>
      <c r="F7" s="23">
        <v>595741879</v>
      </c>
      <c r="G7" s="28">
        <f>+'Art. 30 (2) b)'!C7</f>
        <v>544899555</v>
      </c>
      <c r="H7" s="24">
        <f>E7/G7*(1+$C$12-$C$13)</f>
        <v>5.0990775134694317</v>
      </c>
    </row>
    <row r="8" spans="2:8" x14ac:dyDescent="0.35">
      <c r="B8" s="29">
        <v>2025</v>
      </c>
      <c r="C8" s="30">
        <f>0.071-0.0049</f>
        <v>6.6099999999999992E-2</v>
      </c>
      <c r="D8" s="31">
        <f t="shared" ref="D8:D10" si="0">D7</f>
        <v>2778485068</v>
      </c>
      <c r="E8" s="31">
        <f>E7*(1+C8)</f>
        <v>2962142930.9948001</v>
      </c>
      <c r="F8" s="27">
        <f t="shared" ref="F8:G10" si="1">F7</f>
        <v>595741879</v>
      </c>
      <c r="G8" s="28">
        <f t="shared" si="1"/>
        <v>544899555</v>
      </c>
      <c r="H8" s="32">
        <f>E8/G8*(1+$C$12-$C$13)^2</f>
        <v>5.4361265371097618</v>
      </c>
    </row>
    <row r="9" spans="2:8" x14ac:dyDescent="0.35">
      <c r="B9" s="33">
        <v>2026</v>
      </c>
      <c r="C9" s="34">
        <f>C8</f>
        <v>6.6099999999999992E-2</v>
      </c>
      <c r="D9" s="35">
        <f t="shared" si="0"/>
        <v>2778485068</v>
      </c>
      <c r="E9" s="35">
        <f>E8*(1+C9)</f>
        <v>3157940578.7335567</v>
      </c>
      <c r="F9" s="27">
        <f t="shared" si="1"/>
        <v>595741879</v>
      </c>
      <c r="G9" s="28">
        <f t="shared" si="1"/>
        <v>544899555</v>
      </c>
      <c r="H9" s="36">
        <f>E9/G9*(1+$C$12-$C$13)^2</f>
        <v>5.7954545012127179</v>
      </c>
    </row>
    <row r="10" spans="2:8" ht="15" thickBot="1" x14ac:dyDescent="0.4">
      <c r="B10" s="37">
        <v>2027</v>
      </c>
      <c r="C10" s="38">
        <f>C9</f>
        <v>6.6099999999999992E-2</v>
      </c>
      <c r="D10" s="39">
        <f t="shared" si="0"/>
        <v>2778485068</v>
      </c>
      <c r="E10" s="39">
        <f>E9*(1+C10)</f>
        <v>3366680450.9878449</v>
      </c>
      <c r="F10" s="48">
        <f t="shared" si="1"/>
        <v>595741879</v>
      </c>
      <c r="G10" s="49">
        <f t="shared" si="1"/>
        <v>544899555</v>
      </c>
      <c r="H10" s="40">
        <f>E10/G10*(1+$C$12-$C$13)^2</f>
        <v>6.1785340437428786</v>
      </c>
    </row>
    <row r="11" spans="2:8" ht="15" thickBot="1" x14ac:dyDescent="0.4"/>
    <row r="12" spans="2:8" ht="127.5" customHeight="1" x14ac:dyDescent="0.35">
      <c r="B12" s="41" t="s">
        <v>32</v>
      </c>
      <c r="C12" s="42">
        <v>0</v>
      </c>
      <c r="G12" s="43"/>
    </row>
    <row r="13" spans="2:8" s="46" customFormat="1" ht="127.5" customHeight="1" x14ac:dyDescent="0.35">
      <c r="B13" s="44" t="s">
        <v>33</v>
      </c>
      <c r="C13" s="45">
        <v>0</v>
      </c>
      <c r="G13" s="47"/>
      <c r="H13" s="47"/>
    </row>
    <row r="15" spans="2:8" ht="87" x14ac:dyDescent="0.35">
      <c r="B15" s="51" t="s">
        <v>34</v>
      </c>
      <c r="C15" s="52" t="s">
        <v>35</v>
      </c>
    </row>
  </sheetData>
  <mergeCells count="4">
    <mergeCell ref="B2:H2"/>
    <mergeCell ref="B3:H3"/>
    <mergeCell ref="B4:E4"/>
    <mergeCell ref="B5:H5"/>
  </mergeCells>
  <hyperlinks>
    <hyperlink ref="C15" r:id="rId1" xr:uid="{BEA92E02-FCD7-4788-8006-39E6FC9A4F6C}"/>
  </hyperlinks>
  <pageMargins left="0.7" right="0.7" top="0.78740157499999996" bottom="0.78740157499999996" header="0.3" footer="0.3"/>
  <pageSetup paperSize="9" scale="6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E72826A6DDBB8429172211882BE4816" ma:contentTypeVersion="3" ma:contentTypeDescription="Ein neues Dokument erstellen." ma:contentTypeScope="" ma:versionID="900630bdc5c8e21ef74def9216b752aa">
  <xsd:schema xmlns:xsd="http://www.w3.org/2001/XMLSchema" xmlns:xs="http://www.w3.org/2001/XMLSchema" xmlns:p="http://schemas.microsoft.com/office/2006/metadata/properties" xmlns:ns2="9b2fac1f-3ad1-4378-b20b-fb403cd233bb" targetNamespace="http://schemas.microsoft.com/office/2006/metadata/properties" ma:root="true" ma:fieldsID="271f9893184fdd1d774e7a6002f98d08" ns2:_="">
    <xsd:import namespace="9b2fac1f-3ad1-4378-b20b-fb403cd23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fac1f-3ad1-4378-b20b-fb403cd233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6575DB-0941-4892-8483-AFD7A0D7F287}">
  <ds:schemaRefs>
    <ds:schemaRef ds:uri="9b2fac1f-3ad1-4378-b20b-fb403cd233bb"/>
    <ds:schemaRef ds:uri="http://schemas.microsoft.com/office/2006/documentManagement/types"/>
    <ds:schemaRef ds:uri="http://www.w3.org/XML/1998/namespace"/>
    <ds:schemaRef ds:uri="http://purl.org/dc/terms/"/>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90EAEBE3-0BA4-45AD-99E7-A1828455504C}">
  <ds:schemaRefs>
    <ds:schemaRef ds:uri="http://schemas.microsoft.com/sharepoint/v3/contenttype/forms"/>
  </ds:schemaRefs>
</ds:datastoreItem>
</file>

<file path=customXml/itemProps3.xml><?xml version="1.0" encoding="utf-8"?>
<ds:datastoreItem xmlns:ds="http://schemas.openxmlformats.org/officeDocument/2006/customXml" ds:itemID="{02AC7B18-B360-4067-A0D4-8C24006F1F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fac1f-3ad1-4378-b20b-fb403cd23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Art. 30 (2) b)</vt:lpstr>
      <vt:lpstr>Art. 30 (2) a) ii) NC TAR</vt:lpstr>
    </vt:vector>
  </TitlesOfParts>
  <Manager/>
  <Company>Gastransport Nord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Keller, Jann</dc:creator>
  <cp:keywords/>
  <dc:description/>
  <cp:lastModifiedBy>Galenkamp, Alice</cp:lastModifiedBy>
  <cp:revision/>
  <dcterms:created xsi:type="dcterms:W3CDTF">2017-04-12T13:36:16Z</dcterms:created>
  <dcterms:modified xsi:type="dcterms:W3CDTF">2023-11-27T12:22:40Z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0x0101000E72826A6DDBB8429172211882BE4816</vt:lpwstr>
  </property>
  <property fmtid="{D5CDD505-2E9C-101B-9397-08002B2CF9AE}" pid="3" name="MSIP_Label_d6cf00cf-9295-4b4b-bd62-1fec95ba4594_Enabled">
    <vt:lpwstr>true</vt:lpwstr>
  </property>
  <property fmtid="{D5CDD505-2E9C-101B-9397-08002B2CF9AE}" pid="4" name="MSIP_Label_d6cf00cf-9295-4b4b-bd62-1fec95ba4594_SetDate">
    <vt:lpwstr>2022-11-07T07:00:02Z</vt:lpwstr>
  </property>
  <property fmtid="{D5CDD505-2E9C-101B-9397-08002B2CF9AE}" pid="5" name="MSIP_Label_d6cf00cf-9295-4b4b-bd62-1fec95ba4594_Method">
    <vt:lpwstr>Standard</vt:lpwstr>
  </property>
  <property fmtid="{D5CDD505-2E9C-101B-9397-08002B2CF9AE}" pid="6" name="MSIP_Label_d6cf00cf-9295-4b4b-bd62-1fec95ba4594_Name">
    <vt:lpwstr>X - allgemein</vt:lpwstr>
  </property>
  <property fmtid="{D5CDD505-2E9C-101B-9397-08002B2CF9AE}" pid="7" name="MSIP_Label_d6cf00cf-9295-4b4b-bd62-1fec95ba4594_SiteId">
    <vt:lpwstr>fab862ab-17fa-42dc-bbfa-59ba0665ed88</vt:lpwstr>
  </property>
  <property fmtid="{D5CDD505-2E9C-101B-9397-08002B2CF9AE}" pid="8" name="MSIP_Label_d6cf00cf-9295-4b4b-bd62-1fec95ba4594_ActionId">
    <vt:lpwstr>cc3236a4-e594-4e7f-891a-fa4ff728483d</vt:lpwstr>
  </property>
  <property fmtid="{D5CDD505-2E9C-101B-9397-08002B2CF9AE}" pid="9" name="MSIP_Label_d6cf00cf-9295-4b4b-bd62-1fec95ba4594_ContentBits">
    <vt:lpwstr>0</vt:lpwstr>
  </property>
</Properties>
</file>